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28155" windowHeight="1329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'Rekapitulace'!$G$21</definedName>
    <definedName name="Dodavka0">'Položky'!#REF!</definedName>
    <definedName name="HSV">'Rekapitulace'!$E$21</definedName>
    <definedName name="HSV0">'Položky'!#REF!</definedName>
    <definedName name="HZS">'Rekapitulace'!$I$21</definedName>
    <definedName name="HZS0">'Položky'!#REF!</definedName>
    <definedName name="JKSO">'Krycí list'!$F$4</definedName>
    <definedName name="MJ">'Krycí list'!$G$4</definedName>
    <definedName name="Mont">'Rekapitulace'!$H$21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'Položky'!$A$1:$K$113</definedName>
    <definedName name="_xlnm.Print_Area" localSheetId="1">'Rekapitulace'!$A$1:$I$23</definedName>
    <definedName name="PocetMJ">'Krycí list'!$G$7</definedName>
    <definedName name="Poznamka">'Krycí list'!$B$37</definedName>
    <definedName name="Projektant">'Krycí list'!$C$7</definedName>
    <definedName name="PSV">'Rekapitulace'!$F$21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'Rekapitulace'!$H$23</definedName>
    <definedName name="VRNKc">'Rekapitulace'!$E$22</definedName>
    <definedName name="VRNnazev">'Rekapitulace'!$A$22</definedName>
    <definedName name="VRNproc">'Rekapitulace'!$F$22</definedName>
    <definedName name="VRNzakl">'Rekapitulace'!$G$22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<sst xmlns="http://schemas.openxmlformats.org/spreadsheetml/2006/main" count="419" uniqueCount="280">
  <si>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</si>
  <si>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</si>
  <si>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</si>
  <si>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</si>
  <si>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</si>
  <si>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</si>
  <si>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</si>
  <si>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</si>
  <si>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</si>
  <si>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</si>
  <si>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</si>
  <si>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</si>
  <si>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</si>
  <si>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</si>
  <si>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</si>
  <si>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</si>
  <si>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</si>
  <si>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</si>
  <si>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</si>
  <si>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</si>
  <si>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</si>
  <si>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</si>
  <si>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</si>
  <si>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</si>
  <si>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</si>
  <si>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</si>
  <si>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</si>
  <si>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</si>
  <si>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</si>
  <si>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</si>
  <si>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</si>
  <si>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</si>
  <si>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</si>
  <si>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</si>
  <si>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</si>
  <si>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</si>
  <si>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</si>
  <si>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</si>
  <si>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</si>
  <si>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</si>
  <si>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</si>
  <si>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</si>
  <si>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</si>
  <si>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</si>
  <si>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</si>
  <si>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</si>
  <si>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</si>
  <si>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</si>
  <si>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</si>
  <si>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</si>
  <si>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</si>
  <si>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</si>
  <si>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</si>
  <si>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</si>
  <si>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</si>
  <si>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</si>
  <si>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</si>
  <si>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</si>
  <si>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</si>
  <si>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</si>
  <si>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</si>
  <si>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</si>
  <si>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</si>
  <si>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</si>
  <si>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</si>
  <si>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</si>
  <si>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</si>
  <si>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</si>
  <si>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</si>
  <si>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</si>
  <si>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1</t>
  </si>
  <si>
    <t>Zemní práce</t>
  </si>
  <si>
    <t>Celkem za</t>
  </si>
  <si>
    <t xml:space="preserve">Kanalizační přípojka a ČOV </t>
  </si>
  <si>
    <t>Rodinný dům č.p. 109, č.o. 30 Radvanice</t>
  </si>
  <si>
    <t>111 20-1101.R00</t>
  </si>
  <si>
    <t>Odstranění křovin i s kořeny na ploše do 1000 m2</t>
  </si>
  <si>
    <t>m2</t>
  </si>
  <si>
    <t>112 20-1101.R00</t>
  </si>
  <si>
    <t>Odstranění pařezů pod úrovní, o průměru 10 - 30 cm</t>
  </si>
  <si>
    <t>kus</t>
  </si>
  <si>
    <t>112 20-1104.R00</t>
  </si>
  <si>
    <t>Odstranění pařezů pod úrovní, o průměru 70 - 90 cm</t>
  </si>
  <si>
    <t>115 10-1201.R00</t>
  </si>
  <si>
    <t>Čerpání vody na výšku do 10 m, přítok do 500 l</t>
  </si>
  <si>
    <t>h</t>
  </si>
  <si>
    <t>119 00-0002.RA0</t>
  </si>
  <si>
    <t>Dočasné zajištění kabelů ve výkopu</t>
  </si>
  <si>
    <t>m</t>
  </si>
  <si>
    <t>119 00-1401.R00</t>
  </si>
  <si>
    <t>Dočasné zajištění ocelového potrubí do DN 200 mm (ntl plyn. přípojka)</t>
  </si>
  <si>
    <t>119 00-1421.R00</t>
  </si>
  <si>
    <t>Dočasné zajištění kabelů - do počtu 3 kabelů (veř. osvětlení)</t>
  </si>
  <si>
    <t>130 00-1101.R00</t>
  </si>
  <si>
    <t>Příplatek za ztížené hloubení v blízkosti vedení (1,37x1x0,6)+(1,04x1x0,6)=1,45</t>
  </si>
  <si>
    <t>m3</t>
  </si>
  <si>
    <t>130 90-1121.R00</t>
  </si>
  <si>
    <t>Bourání konstrukcí z betonu prostého ve vykopávk. 2x(0,2x0,2x0,3)=0,024</t>
  </si>
  <si>
    <t>131 20-1110.R00</t>
  </si>
  <si>
    <t>Hloubení nezapaž. jam hor.3 do 50 m3, STROJNĚ  pro ČOV</t>
  </si>
  <si>
    <t>132 20-1110.R00</t>
  </si>
  <si>
    <t>Hloubení rýh š.do 60 cm v hor.3 do 50 m3, STROJNĚ 22,6-3-9-0,6 =10</t>
  </si>
  <si>
    <t>132 20-1119.R00</t>
  </si>
  <si>
    <t>Příplatek za lepivost - hloubení rýh 60 cm v hor.3</t>
  </si>
  <si>
    <t>132 20-1210.R00</t>
  </si>
  <si>
    <t>Hloubení rýh š.do 200 cm hor.3 do 50 m3,STROJNĚ u zaústění 1,2 x 1 x 2,47 = 2,96</t>
  </si>
  <si>
    <t>132 20-1219.R00</t>
  </si>
  <si>
    <t>Příplatek za lepivost - hloubení rýh 200cm v hor.3</t>
  </si>
  <si>
    <t>139 60-1102.R00</t>
  </si>
  <si>
    <t>Ruční výkop jam, rýh a šachet v hornině tř. 3 22,6 : 2,5 = 9 - 0,6 = 8,4</t>
  </si>
  <si>
    <t>139 71-1101.R00</t>
  </si>
  <si>
    <t>Vykopávka v uzavřených prostorách v hor.1-4 pod terasou</t>
  </si>
  <si>
    <t>151 10-1102.R00</t>
  </si>
  <si>
    <t>Pažení a rozepření stěn rýh - příložné - hl. do 4m koncový úsek dl. 3,6 m, 2x (3,6x2) = 7,6</t>
  </si>
  <si>
    <t>151 10-1112.R00</t>
  </si>
  <si>
    <t>Odstranění pažení stěn rýh - příložné - hl. do 4 m</t>
  </si>
  <si>
    <t>161 10-1101.R00</t>
  </si>
  <si>
    <t>Svislé přemístění výkopku z hor.1-4 do 2,5 m 22,6 + 8,6 = 31,2</t>
  </si>
  <si>
    <t>162 20-1461.R00</t>
  </si>
  <si>
    <t>Vod.přemístění větví jehlič., D 30cm  do 3000 m  túje</t>
  </si>
  <si>
    <t>162 20-1475.R00</t>
  </si>
  <si>
    <t>Vodorovné přemístění pařezů  D 30 cm do 3000 m</t>
  </si>
  <si>
    <t>162 20-1478.R00</t>
  </si>
  <si>
    <t>Vodorovné přemístění pařezů  D 90 cm do 3000 m</t>
  </si>
  <si>
    <t>162 70-1105.R00</t>
  </si>
  <si>
    <t>Vodorovné přemístění výkopku z hor.1-4 do 10000 m přebytečná zemina</t>
  </si>
  <si>
    <t>171 20-1101.R00</t>
  </si>
  <si>
    <t>Uložení sypaniny do násypů nezhutněných</t>
  </si>
  <si>
    <t>174 10-1101.R00</t>
  </si>
  <si>
    <t>Zásyp jam, rýh, šachet se zhutněním (vykopanou zeminou 11,3 potrubí + 2,2 ČOV)</t>
  </si>
  <si>
    <t>Zásyp jam, rýh, šachet se zhutněním (ČOV-vykopanou zeminou 2,2  m3)</t>
  </si>
  <si>
    <t>175 10-1101.RT2</t>
  </si>
  <si>
    <t>Obsyp ČOV bez prohození sypaniny s dodáním štěrkopísku frakce 0 - 22 mm</t>
  </si>
  <si>
    <t>Obsyp potrubí bez prohození sypaniny s dodáním štěrkopísku frakce 0 - 22 mm (potrubí)</t>
  </si>
  <si>
    <t>199 00-0002.R00</t>
  </si>
  <si>
    <t>Poplatek za skládku horniny 1- 4</t>
  </si>
  <si>
    <t>2</t>
  </si>
  <si>
    <t>Základy,zvláštní zakládání</t>
  </si>
  <si>
    <t>212 75-3113.R00</t>
  </si>
  <si>
    <t>Montáž ohebné dren. trubky do rýhy DN 80, bez lože kolem ČOV, pod hrdly</t>
  </si>
  <si>
    <t>286-11222.A</t>
  </si>
  <si>
    <t>Trubka PVC drenážní flexibilní d 80 mm kolem ČOV, pod hrdly</t>
  </si>
  <si>
    <t>PCV ALFA</t>
  </si>
  <si>
    <t>Spojka drenážní redukovaná DN 100/80</t>
  </si>
  <si>
    <t>PVC ALFA</t>
  </si>
  <si>
    <t>Drenážní odbočka DN 80/80/90°</t>
  </si>
  <si>
    <t>273 31-3621.R00</t>
  </si>
  <si>
    <t>Beton základových desek prostý C 20/25</t>
  </si>
  <si>
    <t>273 36-1921.RT9</t>
  </si>
  <si>
    <t>Výztuž základových desek ze svařovaných KARI sítí 8/150/150 mm, 2x3 m (KY 50)</t>
  </si>
  <si>
    <t>t</t>
  </si>
  <si>
    <t>274 31-3621.R00</t>
  </si>
  <si>
    <t>Beton základových pasů prostý C 20/25  (kotení límec ČOV)</t>
  </si>
  <si>
    <t>4</t>
  </si>
  <si>
    <t>Vodorovné konstrukce</t>
  </si>
  <si>
    <t>451 57-3111.R00</t>
  </si>
  <si>
    <t>Lože pod potrubí ze štěrkopísku do 63 mm</t>
  </si>
  <si>
    <t>Lože pod zákl. desku ČOV ze štěrkopísku do 63 mm</t>
  </si>
  <si>
    <t>452 11-1111.R00</t>
  </si>
  <si>
    <t>Osazení betonových pražců plochy do 250 cm2</t>
  </si>
  <si>
    <t>BEST</t>
  </si>
  <si>
    <t>Obrubník BEST NAVIGA 80/250/500 jako podkladní  pražec pod nátok a výtok ČOV</t>
  </si>
  <si>
    <t>5</t>
  </si>
  <si>
    <t>Komunikace</t>
  </si>
  <si>
    <t>566 90-3111.R00</t>
  </si>
  <si>
    <t>Vyspravení podkladu po překopech kam.hrubě drceným 1x3,5x0,2m x 2 t/m3</t>
  </si>
  <si>
    <t>566 90-4111.R00</t>
  </si>
  <si>
    <t>Vyspravení podkladu po překopech kam.obal.asfaltem 1x3,5x0,2 m x 2 t/m3 = 1,4</t>
  </si>
  <si>
    <t>572 95-2111.R00</t>
  </si>
  <si>
    <t>Vyspravení krytu po překopu asf.betonem tl.do 5 cm 1x3,5 = 3,5</t>
  </si>
  <si>
    <t>573 11-1114.R00</t>
  </si>
  <si>
    <t>Postřik živičný infiltr.+ posyp,z asfaltu 2 kg/m2</t>
  </si>
  <si>
    <t>8</t>
  </si>
  <si>
    <t>Trubní vedení</t>
  </si>
  <si>
    <t>NC Gonap</t>
  </si>
  <si>
    <t>Čistírna GONAP 5Pb, vč. dopravy, montáže, dopojení zprovoznění, zaškolení</t>
  </si>
  <si>
    <t>soubor</t>
  </si>
  <si>
    <t>Nástavec vstupu výšky 200 mm</t>
  </si>
  <si>
    <t>817 31-4111.R00</t>
  </si>
  <si>
    <t>Montáž betonových útesů s hrdlem DN 150 zaústění přípojky</t>
  </si>
  <si>
    <t>FLEX-SEAL</t>
  </si>
  <si>
    <t>Těsnící koužek FORSHEDA GS 200 pro KG DN 160 (zaústění do stoky)</t>
  </si>
  <si>
    <t>871 31-3121.R00</t>
  </si>
  <si>
    <t>Montáž trub z plastu, gumový kroužek, DN 150</t>
  </si>
  <si>
    <t>286-11150.A</t>
  </si>
  <si>
    <t>Trubka PVC kanalizační hladká d160x3,6x 500mm SN4</t>
  </si>
  <si>
    <t>286-11151.A</t>
  </si>
  <si>
    <t>Trubka PVC kanalizační hladká d160x3,6x1000mm SN4</t>
  </si>
  <si>
    <t>286-11152.A</t>
  </si>
  <si>
    <t>Trubka PVC kanalizační hladká d160x3,6x2000mm SN4</t>
  </si>
  <si>
    <t>286-11153.A</t>
  </si>
  <si>
    <t>Trubka PVC kanalizační hladká d160x3,6x3000mm SN4</t>
  </si>
  <si>
    <t>877 31-3123.R00</t>
  </si>
  <si>
    <t>Montáž tvarovek jednoos. plast. gum.kroužek DN 150</t>
  </si>
  <si>
    <t>286-51660.A</t>
  </si>
  <si>
    <t>Koleno kanalizační KGB 160/ 15° PVC</t>
  </si>
  <si>
    <t>286-51661.A</t>
  </si>
  <si>
    <t>Koleno kanalizační KGB 160/ 30° PVC</t>
  </si>
  <si>
    <t>286-51662.A</t>
  </si>
  <si>
    <t>Koleno kanalizační KGB 160/ 45° PVC</t>
  </si>
  <si>
    <t>286-51691.A</t>
  </si>
  <si>
    <t>Redukce kanalizační KGR 160/ 110 PVC (pro zaústění drenáže do RŠ1 a k výtoku z ČOV)</t>
  </si>
  <si>
    <t>286-51787</t>
  </si>
  <si>
    <t>Hrdlo dvojité kanalizační KGMM DN 150  L168 mm PVC</t>
  </si>
  <si>
    <t>286-51832.A</t>
  </si>
  <si>
    <t>Zátka hrdla kanalizační KGM DN 150 PVC (vtok do RŠ1 a RŠ2)</t>
  </si>
  <si>
    <t>892 57-1111.R00</t>
  </si>
  <si>
    <t>Zkouška těsnosti kanalizace DN do 200, vodou</t>
  </si>
  <si>
    <t>892 57-3111.R00</t>
  </si>
  <si>
    <t>Zabezpečení konců kanal. potrubí DN do 200, vodou</t>
  </si>
  <si>
    <t>úsek</t>
  </si>
  <si>
    <t>894 43-2112.R00</t>
  </si>
  <si>
    <t>Osazení plastové šachty revizní prům. 400, 425 mm Wavin</t>
  </si>
  <si>
    <t>286-97140.2</t>
  </si>
  <si>
    <t>Roura šachtová korugovaná  bez hrdla 425/1500 mm RŠ3</t>
  </si>
  <si>
    <t>286-97146.1</t>
  </si>
  <si>
    <t>Poklop do šachtové roury 400mm/1,5T PP (RŠ1, RŠ2)</t>
  </si>
  <si>
    <t>286-97146</t>
  </si>
  <si>
    <t>Poklop do šachtové roury 425 mm/1,5T PP (RŠ3)</t>
  </si>
  <si>
    <t>286-97149.0</t>
  </si>
  <si>
    <t>Roura šachtová korugovaná bez hrdla 400/1500 mm (RŠ1 + RŠ2)</t>
  </si>
  <si>
    <t>286-97167.5</t>
  </si>
  <si>
    <t>Dno šachtové výkyvné TEGRA 425/160 úhel 90° pro KG</t>
  </si>
  <si>
    <t>286-97196</t>
  </si>
  <si>
    <t>Dno šachetní Wavin PP DN 400/160 mm KG sběrné T2</t>
  </si>
  <si>
    <t>899 62-3151.R00</t>
  </si>
  <si>
    <t>Obetonování potrubí nebo zdiva stok betonem C16/20 u zaústěni do stoky</t>
  </si>
  <si>
    <t>899 71-1122.R00</t>
  </si>
  <si>
    <t>Fólie výstražná z PVC, šířka 30 cm</t>
  </si>
  <si>
    <t>90</t>
  </si>
  <si>
    <t>Přípočty</t>
  </si>
  <si>
    <t>900   -    .R23</t>
  </si>
  <si>
    <t>HZS montáž a zapojení jističe elektromontér v tarifní třídě 6</t>
  </si>
  <si>
    <t>97</t>
  </si>
  <si>
    <t>Prorážení otvorů</t>
  </si>
  <si>
    <t>972 03-3171.R00</t>
  </si>
  <si>
    <t>Vybourání otvorů cih. klenba 0,0225 m2, tl. 45 cm pro el. kabel z rozvaděče</t>
  </si>
  <si>
    <t>971 03-3161.R00</t>
  </si>
  <si>
    <t>Vybourání otvorů zeď cihel. d=6 cm, tl. 60 cm, MVC pro vzduchovod</t>
  </si>
  <si>
    <t>971 03-3341.R00</t>
  </si>
  <si>
    <t>Vybourání otv. zeď cihel. pl.0,09 m2, tl.30cm, MVC pro kanal. svod d-160</t>
  </si>
  <si>
    <t>971 03-3361.R00</t>
  </si>
  <si>
    <t>Vybourání otv. zeď cihel. pl.0,09 m2, tl.60cm, MVC pro kanal. svod d-160</t>
  </si>
  <si>
    <t>99</t>
  </si>
  <si>
    <t>Staveništní přesun hmot</t>
  </si>
  <si>
    <t>998 27-6101.R00</t>
  </si>
  <si>
    <t>Přesun hmot, trubní vedení plastová, otevř. výkop</t>
  </si>
  <si>
    <t>998 27-6118.R00</t>
  </si>
  <si>
    <t>Přesun hmot, trubní vedení plastová, příplatek 5km</t>
  </si>
  <si>
    <t>722</t>
  </si>
  <si>
    <t>Vnitřní vodovod</t>
  </si>
  <si>
    <t>722 17-1212.R00</t>
  </si>
  <si>
    <t>Potrubí z PEHD, D 25 x 2,3 mm vzduchovod</t>
  </si>
  <si>
    <t>M21</t>
  </si>
  <si>
    <t>Elektromontáže</t>
  </si>
  <si>
    <t>210 11-1131.R00</t>
  </si>
  <si>
    <t>Zásuvka průmyslová IP 44  2P+PE  16 A/230 V pro dmychadlo</t>
  </si>
  <si>
    <t>210 14-0521.R00</t>
  </si>
  <si>
    <t>Svítidlo signalizační 617 02 01,2,3 + zapojení</t>
  </si>
  <si>
    <t>210 80-0505.RT1</t>
  </si>
  <si>
    <t>Vodič nn CYKY-J 3x2,5 mm2 uložený v lištách včetně dodávky vodiče CYKY 2,5</t>
  </si>
  <si>
    <t>211 01-0002.R00</t>
  </si>
  <si>
    <t>Osazení hmoždinky do cihlového zdiva, HM 8</t>
  </si>
  <si>
    <t>345-51476.A</t>
  </si>
  <si>
    <t>Zásuvka domovní vodotěsná 5518-2929 16A/230V, IP44</t>
  </si>
  <si>
    <t>345-72109</t>
  </si>
  <si>
    <t>Lišta vkládací z PVC délka 3 m  LV 24x22</t>
  </si>
  <si>
    <t>358-22401</t>
  </si>
  <si>
    <t>Jistič do 63 A 3pólový charakter. B LPN-16B-3</t>
  </si>
  <si>
    <t>Ing.Věra Menšíková</t>
  </si>
  <si>
    <t>Charita Ostrava</t>
  </si>
  <si>
    <t>Menšíková</t>
  </si>
  <si>
    <t>XI./2014</t>
  </si>
  <si>
    <t xml:space="preserve"> dodávka ČOV</t>
  </si>
  <si>
    <t xml:space="preserve"> ZRN - ČOV</t>
  </si>
  <si>
    <t>OC</t>
  </si>
  <si>
    <t>Revize elektro</t>
  </si>
  <si>
    <t>Vyčerpání žumpy/septiku</t>
  </si>
  <si>
    <t>Desinfekce žumpy/septiku</t>
  </si>
  <si>
    <t>Vytýčení inž. sítí (VO, plynovod)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</si>
</sst>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  <numFmt numFmtId="170" formatCode="#,##0.00\ &quot;Kč&quot;"/>
  </numFmts>
  <fonts count="3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1" fillId="18" borderId="15" xfId="0" applyNumberFormat="1" applyFont="1" applyFill="1" applyBorder="1" applyAlignment="1">
      <alignment/>
    </xf>
    <xf numFmtId="49" fontId="0" fillId="18" borderId="16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0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70" fontId="0" fillId="0" borderId="25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5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70" fontId="23" fillId="0" borderId="45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3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49" fontId="1" fillId="0" borderId="31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1" fillId="0" borderId="56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center"/>
    </xf>
    <xf numFmtId="4" fontId="22" fillId="0" borderId="38" xfId="0" applyNumberFormat="1" applyFont="1" applyFill="1" applyBorder="1" applyAlignment="1">
      <alignment horizontal="right"/>
    </xf>
    <xf numFmtId="4" fontId="22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1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0" fillId="0" borderId="49" xfId="46" applyFont="1" applyBorder="1" applyAlignment="1">
      <alignment horizontal="center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2" fillId="0" borderId="58" xfId="46" applyNumberFormat="1" applyFont="1" applyFill="1" applyBorder="1">
      <alignment/>
      <protection/>
    </xf>
    <xf numFmtId="0" fontId="22" fillId="0" borderId="40" xfId="46" applyFont="1" applyFill="1" applyBorder="1" applyAlignment="1">
      <alignment horizontal="center"/>
      <protection/>
    </xf>
    <xf numFmtId="0" fontId="22" fillId="0" borderId="40" xfId="46" applyNumberFormat="1" applyFont="1" applyFill="1" applyBorder="1" applyAlignment="1">
      <alignment horizontal="center"/>
      <protection/>
    </xf>
    <xf numFmtId="0" fontId="22" fillId="0" borderId="58" xfId="46" applyFont="1" applyFill="1" applyBorder="1" applyAlignment="1">
      <alignment horizontal="center"/>
      <protection/>
    </xf>
    <xf numFmtId="0" fontId="29" fillId="0" borderId="58" xfId="46" applyFont="1" applyFill="1" applyBorder="1">
      <alignment/>
      <protection/>
    </xf>
    <xf numFmtId="0" fontId="1" fillId="0" borderId="61" xfId="46" applyFont="1" applyFill="1" applyBorder="1" applyAlignment="1">
      <alignment horizontal="center"/>
      <protection/>
    </xf>
    <xf numFmtId="49" fontId="1" fillId="0" borderId="61" xfId="46" applyNumberFormat="1" applyFont="1" applyFill="1" applyBorder="1" applyAlignment="1">
      <alignment horizontal="left"/>
      <protection/>
    </xf>
    <xf numFmtId="0" fontId="1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24" fillId="0" borderId="62" xfId="46" applyNumberFormat="1" applyFont="1" applyFill="1" applyBorder="1">
      <alignment/>
      <protection/>
    </xf>
    <xf numFmtId="0" fontId="30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0" fillId="0" borderId="61" xfId="46" applyNumberFormat="1" applyFont="1" applyFill="1" applyBorder="1" applyAlignment="1">
      <alignment horizontal="left"/>
      <protection/>
    </xf>
    <xf numFmtId="0" fontId="0" fillId="0" borderId="61" xfId="46" applyFont="1" applyFill="1" applyBorder="1" applyAlignment="1">
      <alignment wrapText="1"/>
      <protection/>
    </xf>
    <xf numFmtId="49" fontId="0" fillId="0" borderId="61" xfId="46" applyNumberFormat="1" applyFont="1" applyFill="1" applyBorder="1" applyAlignment="1">
      <alignment horizontal="center" shrinkToFit="1"/>
      <protection/>
    </xf>
    <xf numFmtId="4" fontId="0" fillId="0" borderId="61" xfId="46" applyNumberFormat="1" applyFont="1" applyFill="1" applyBorder="1" applyAlignment="1">
      <alignment horizontal="right"/>
      <protection/>
    </xf>
    <xf numFmtId="4" fontId="0" fillId="0" borderId="61" xfId="46" applyNumberFormat="1" applyFont="1" applyFill="1" applyBorder="1">
      <alignment/>
      <protection/>
    </xf>
    <xf numFmtId="169" fontId="0" fillId="0" borderId="61" xfId="46" applyNumberFormat="1" applyFont="1" applyFill="1" applyBorder="1">
      <alignment/>
      <protection/>
    </xf>
    <xf numFmtId="0" fontId="0" fillId="0" borderId="63" xfId="46" applyFill="1" applyBorder="1" applyAlignment="1">
      <alignment horizontal="center"/>
      <protection/>
    </xf>
    <xf numFmtId="49" fontId="3" fillId="0" borderId="63" xfId="46" applyNumberFormat="1" applyFont="1" applyFill="1" applyBorder="1" applyAlignment="1">
      <alignment horizontal="left"/>
      <protection/>
    </xf>
    <xf numFmtId="0" fontId="3" fillId="0" borderId="63" xfId="46" applyFont="1" applyFill="1" applyBorder="1">
      <alignment/>
      <protection/>
    </xf>
    <xf numFmtId="4" fontId="0" fillId="0" borderId="63" xfId="46" applyNumberFormat="1" applyFill="1" applyBorder="1" applyAlignment="1">
      <alignment horizontal="right"/>
      <protection/>
    </xf>
    <xf numFmtId="4" fontId="1" fillId="0" borderId="63" xfId="46" applyNumberFormat="1" applyFont="1" applyFill="1" applyBorder="1">
      <alignment/>
      <protection/>
    </xf>
    <xf numFmtId="0" fontId="1" fillId="0" borderId="63" xfId="46" applyFont="1" applyFill="1" applyBorder="1">
      <alignment/>
      <protection/>
    </xf>
    <xf numFmtId="169" fontId="1" fillId="0" borderId="6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2" fillId="0" borderId="0" xfId="46" applyFont="1" applyBorder="1">
      <alignment/>
      <protection/>
    </xf>
    <xf numFmtId="3" fontId="32" fillId="0" borderId="0" xfId="46" applyNumberFormat="1" applyFont="1" applyBorder="1" applyAlignment="1">
      <alignment horizontal="right"/>
      <protection/>
    </xf>
    <xf numFmtId="4" fontId="32" fillId="0" borderId="0" xfId="46" applyNumberFormat="1" applyFont="1" applyBorder="1">
      <alignment/>
      <protection/>
    </xf>
    <xf numFmtId="0" fontId="3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2" fillId="0" borderId="25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3" fontId="1" fillId="0" borderId="45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70" xfId="46" applyFont="1" applyBorder="1" applyAlignment="1">
      <alignment horizontal="left" shrinkToFit="1"/>
      <protection/>
    </xf>
    <xf numFmtId="0" fontId="26" fillId="0" borderId="0" xfId="46" applyFont="1" applyAlignment="1">
      <alignment horizontal="center"/>
      <protection/>
    </xf>
    <xf numFmtId="49" fontId="0" fillId="0" borderId="68" xfId="46" applyNumberFormat="1" applyFont="1" applyBorder="1" applyAlignment="1">
      <alignment horizontal="center"/>
      <protection/>
    </xf>
    <xf numFmtId="0" fontId="0" fillId="0" borderId="51" xfId="46" applyBorder="1" applyAlignment="1">
      <alignment horizontal="left" shrinkToFit="1"/>
      <protection/>
    </xf>
    <xf numFmtId="0" fontId="0" fillId="0" borderId="70" xfId="46" applyBorder="1" applyAlignment="1">
      <alignment horizontal="left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H28" sqref="H28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25390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75" customHeight="1">
      <c r="A4" s="8"/>
      <c r="B4" s="9"/>
      <c r="C4" s="10" t="s">
        <v>74</v>
      </c>
      <c r="D4" s="11"/>
      <c r="E4" s="11"/>
      <c r="F4" s="12"/>
      <c r="G4" s="13"/>
    </row>
    <row r="5" spans="1:7" ht="12.7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75" customHeight="1">
      <c r="A6" s="8"/>
      <c r="B6" s="9"/>
      <c r="C6" s="10" t="s">
        <v>73</v>
      </c>
      <c r="D6" s="11"/>
      <c r="E6" s="11"/>
      <c r="F6" s="19"/>
      <c r="G6" s="13"/>
    </row>
    <row r="7" spans="1:9" ht="12.75">
      <c r="A7" s="14" t="s">
        <v>8</v>
      </c>
      <c r="B7" s="16"/>
      <c r="C7" s="184"/>
      <c r="D7" s="185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184" t="s">
        <v>270</v>
      </c>
      <c r="D8" s="185"/>
      <c r="E8" s="17" t="s">
        <v>11</v>
      </c>
      <c r="F8" s="16"/>
      <c r="G8" s="24">
        <f>IF(PocetMJ=0,,ROUND((F30+F32)/PocetMJ,1))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86" t="s">
        <v>269</v>
      </c>
      <c r="F11" s="187"/>
      <c r="G11" s="188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75" customHeight="1">
      <c r="A14" s="41"/>
      <c r="B14" s="42" t="s">
        <v>19</v>
      </c>
      <c r="C14" s="43">
        <f>Dodavka</f>
        <v>0</v>
      </c>
      <c r="D14" s="44"/>
      <c r="E14" s="45"/>
      <c r="F14" s="46"/>
      <c r="G14" s="43"/>
    </row>
    <row r="15" spans="1:7" ht="15.75" customHeight="1">
      <c r="A15" s="41" t="s">
        <v>20</v>
      </c>
      <c r="B15" s="42" t="s">
        <v>21</v>
      </c>
      <c r="C15" s="43">
        <f>Mont</f>
        <v>0</v>
      </c>
      <c r="D15" s="25"/>
      <c r="E15" s="47"/>
      <c r="F15" s="48"/>
      <c r="G15" s="43"/>
    </row>
    <row r="16" spans="1:7" ht="15.75" customHeight="1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75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75" customHeight="1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7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75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 t="s">
        <v>271</v>
      </c>
      <c r="C24" s="17" t="s">
        <v>35</v>
      </c>
      <c r="D24" s="16"/>
      <c r="E24" s="17" t="s">
        <v>35</v>
      </c>
      <c r="F24" s="16"/>
      <c r="G24" s="18"/>
    </row>
    <row r="25" spans="1:7" ht="12.75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ht="12.75">
      <c r="A26" s="29"/>
      <c r="B26" s="57" t="s">
        <v>272</v>
      </c>
      <c r="C26" s="12" t="s">
        <v>37</v>
      </c>
      <c r="D26" s="30"/>
      <c r="E26" s="12" t="s">
        <v>38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39</v>
      </c>
      <c r="B29" s="16"/>
      <c r="C29" s="58">
        <v>0</v>
      </c>
      <c r="D29" s="16" t="s">
        <v>40</v>
      </c>
      <c r="E29" s="17"/>
      <c r="F29" s="59">
        <v>0</v>
      </c>
      <c r="G29" s="18"/>
    </row>
    <row r="30" spans="1:7" ht="12.75">
      <c r="A30" s="14" t="s">
        <v>39</v>
      </c>
      <c r="B30" s="16"/>
      <c r="C30" s="58">
        <v>15</v>
      </c>
      <c r="D30" s="16" t="s">
        <v>40</v>
      </c>
      <c r="E30" s="17"/>
      <c r="F30" s="59">
        <v>0</v>
      </c>
      <c r="G30" s="18" t="s">
        <v>273</v>
      </c>
    </row>
    <row r="31" spans="1:7" ht="12.75">
      <c r="A31" s="14" t="s">
        <v>41</v>
      </c>
      <c r="B31" s="16"/>
      <c r="C31" s="58">
        <v>15</v>
      </c>
      <c r="D31" s="16" t="s">
        <v>40</v>
      </c>
      <c r="E31" s="17"/>
      <c r="F31" s="60">
        <f>ROUND(PRODUCT(F30,C31/100),0)</f>
        <v>0</v>
      </c>
      <c r="G31" s="28" t="s">
        <v>274</v>
      </c>
    </row>
    <row r="32" spans="1:7" ht="12.75">
      <c r="A32" s="14" t="s">
        <v>39</v>
      </c>
      <c r="B32" s="16"/>
      <c r="C32" s="58">
        <v>21</v>
      </c>
      <c r="D32" s="16" t="s">
        <v>40</v>
      </c>
      <c r="E32" s="17"/>
      <c r="F32" s="59">
        <v>0</v>
      </c>
      <c r="G32" s="18"/>
    </row>
    <row r="33" spans="1:7" ht="12.75">
      <c r="A33" s="14" t="s">
        <v>41</v>
      </c>
      <c r="B33" s="16"/>
      <c r="C33" s="58">
        <v>21</v>
      </c>
      <c r="D33" s="16" t="s">
        <v>40</v>
      </c>
      <c r="E33" s="17"/>
      <c r="F33" s="60">
        <f>ROUND(PRODUCT(F32,C33/100),0)</f>
        <v>0</v>
      </c>
      <c r="G33" s="28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3"/>
      <c r="C37" s="183"/>
      <c r="D37" s="183"/>
      <c r="E37" s="183"/>
      <c r="F37" s="183"/>
      <c r="G37" s="183"/>
      <c r="H37" t="s">
        <v>4</v>
      </c>
    </row>
    <row r="38" spans="1:8" ht="12.75" customHeight="1">
      <c r="A38" s="68"/>
      <c r="B38" s="183"/>
      <c r="C38" s="183"/>
      <c r="D38" s="183"/>
      <c r="E38" s="183"/>
      <c r="F38" s="183"/>
      <c r="G38" s="183"/>
      <c r="H38" t="s">
        <v>4</v>
      </c>
    </row>
    <row r="39" spans="1:8" ht="12.75">
      <c r="A39" s="68"/>
      <c r="B39" s="183"/>
      <c r="C39" s="183"/>
      <c r="D39" s="183"/>
      <c r="E39" s="183"/>
      <c r="F39" s="183"/>
      <c r="G39" s="183"/>
      <c r="H39" t="s">
        <v>4</v>
      </c>
    </row>
    <row r="40" spans="1:8" ht="12.75">
      <c r="A40" s="68"/>
      <c r="B40" s="183"/>
      <c r="C40" s="183"/>
      <c r="D40" s="183"/>
      <c r="E40" s="183"/>
      <c r="F40" s="183"/>
      <c r="G40" s="183"/>
      <c r="H40" t="s">
        <v>4</v>
      </c>
    </row>
    <row r="41" spans="1:8" ht="12.75">
      <c r="A41" s="68"/>
      <c r="B41" s="183"/>
      <c r="C41" s="183"/>
      <c r="D41" s="183"/>
      <c r="E41" s="183"/>
      <c r="F41" s="183"/>
      <c r="G41" s="183"/>
      <c r="H41" t="s">
        <v>4</v>
      </c>
    </row>
    <row r="42" spans="1:8" ht="12.75">
      <c r="A42" s="68"/>
      <c r="B42" s="183"/>
      <c r="C42" s="183"/>
      <c r="D42" s="183"/>
      <c r="E42" s="183"/>
      <c r="F42" s="183"/>
      <c r="G42" s="183"/>
      <c r="H42" t="s">
        <v>4</v>
      </c>
    </row>
    <row r="43" spans="1:8" ht="12.75">
      <c r="A43" s="68"/>
      <c r="B43" s="183"/>
      <c r="C43" s="183"/>
      <c r="D43" s="183"/>
      <c r="E43" s="183"/>
      <c r="F43" s="183"/>
      <c r="G43" s="183"/>
      <c r="H43" t="s">
        <v>4</v>
      </c>
    </row>
    <row r="44" spans="1:8" ht="12.75">
      <c r="A44" s="68"/>
      <c r="B44" s="183"/>
      <c r="C44" s="183"/>
      <c r="D44" s="183"/>
      <c r="E44" s="183"/>
      <c r="F44" s="183"/>
      <c r="G44" s="183"/>
      <c r="H44" t="s">
        <v>4</v>
      </c>
    </row>
    <row r="45" spans="1:8" ht="12.75">
      <c r="A45" s="68"/>
      <c r="B45" s="183"/>
      <c r="C45" s="183"/>
      <c r="D45" s="183"/>
      <c r="E45" s="183"/>
      <c r="F45" s="183"/>
      <c r="G45" s="183"/>
      <c r="H45" t="s">
        <v>4</v>
      </c>
    </row>
    <row r="46" spans="2:7" ht="12.75">
      <c r="B46" s="182"/>
      <c r="C46" s="182"/>
      <c r="D46" s="182"/>
      <c r="E46" s="182"/>
      <c r="F46" s="182"/>
      <c r="G46" s="182"/>
    </row>
    <row r="47" spans="2:7" ht="12.75">
      <c r="B47" s="182"/>
      <c r="C47" s="182"/>
      <c r="D47" s="182"/>
      <c r="E47" s="182"/>
      <c r="F47" s="182"/>
      <c r="G47" s="182"/>
    </row>
    <row r="48" spans="2:7" ht="12.75">
      <c r="B48" s="182"/>
      <c r="C48" s="182"/>
      <c r="D48" s="182"/>
      <c r="E48" s="182"/>
      <c r="F48" s="182"/>
      <c r="G48" s="182"/>
    </row>
    <row r="49" spans="2:7" ht="12.75">
      <c r="B49" s="182"/>
      <c r="C49" s="182"/>
      <c r="D49" s="182"/>
      <c r="E49" s="182"/>
      <c r="F49" s="182"/>
      <c r="G49" s="182"/>
    </row>
    <row r="50" spans="2:7" ht="12.75">
      <c r="B50" s="182"/>
      <c r="C50" s="182"/>
      <c r="D50" s="182"/>
      <c r="E50" s="182"/>
      <c r="F50" s="182"/>
      <c r="G50" s="182"/>
    </row>
    <row r="51" spans="2:7" ht="12.75">
      <c r="B51" s="182"/>
      <c r="C51" s="182"/>
      <c r="D51" s="182"/>
      <c r="E51" s="182"/>
      <c r="F51" s="182"/>
      <c r="G51" s="182"/>
    </row>
    <row r="52" spans="2:7" ht="12.75">
      <c r="B52" s="182"/>
      <c r="C52" s="182"/>
      <c r="D52" s="182"/>
      <c r="E52" s="182"/>
      <c r="F52" s="182"/>
      <c r="G52" s="182"/>
    </row>
    <row r="53" spans="2:7" ht="12.75">
      <c r="B53" s="182"/>
      <c r="C53" s="182"/>
      <c r="D53" s="182"/>
      <c r="E53" s="182"/>
      <c r="F53" s="182"/>
      <c r="G53" s="182"/>
    </row>
    <row r="54" spans="2:7" ht="12.75">
      <c r="B54" s="182"/>
      <c r="C54" s="182"/>
      <c r="D54" s="182"/>
      <c r="E54" s="182"/>
      <c r="F54" s="182"/>
      <c r="G54" s="182"/>
    </row>
    <row r="55" spans="2:7" ht="12.75">
      <c r="B55" s="182"/>
      <c r="C55" s="182"/>
      <c r="D55" s="182"/>
      <c r="E55" s="182"/>
      <c r="F55" s="182"/>
      <c r="G55" s="182"/>
    </row>
  </sheetData>
  <sheetProtection/>
  <mergeCells count="14">
    <mergeCell ref="B47:G47"/>
    <mergeCell ref="B48:G48"/>
    <mergeCell ref="B37:G45"/>
    <mergeCell ref="B53:G53"/>
    <mergeCell ref="C7:D7"/>
    <mergeCell ref="C8:D8"/>
    <mergeCell ref="E11:G11"/>
    <mergeCell ref="B46:G46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4"/>
  <sheetViews>
    <sheetView zoomScalePageLayoutView="0" workbookViewId="0" topLeftCell="A13">
      <selection activeCell="L20" sqref="L2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2" t="s">
        <v>5</v>
      </c>
      <c r="B1" s="193"/>
      <c r="C1" s="69" t="str">
        <f>CONCATENATE(cislostavby," ",nazevstavby)</f>
        <v> Kanalizační přípojka a ČOV </v>
      </c>
      <c r="D1" s="70"/>
      <c r="E1" s="71"/>
      <c r="F1" s="70"/>
      <c r="G1" s="72"/>
      <c r="H1" s="73"/>
      <c r="I1" s="74"/>
    </row>
    <row r="2" spans="1:9" ht="13.5" thickBot="1">
      <c r="A2" s="194" t="s">
        <v>1</v>
      </c>
      <c r="B2" s="195"/>
      <c r="C2" s="75" t="str">
        <f>CONCATENATE(cisloobjektu," ",nazevobjektu)</f>
        <v> Rodinný dům č.p. 109, č.o. 30 Radvanice</v>
      </c>
      <c r="D2" s="76"/>
      <c r="E2" s="77"/>
      <c r="F2" s="76"/>
      <c r="G2" s="196"/>
      <c r="H2" s="196"/>
      <c r="I2" s="197"/>
    </row>
    <row r="3" ht="13.5" thickTop="1"/>
    <row r="4" spans="1:9" ht="19.5" customHeight="1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ht="12.75">
      <c r="A7" s="170" t="str">
        <f>Položky!B7</f>
        <v>1</v>
      </c>
      <c r="B7" s="85" t="str">
        <f>Položky!C7</f>
        <v>Zemní práce</v>
      </c>
      <c r="C7" s="86"/>
      <c r="D7" s="87"/>
      <c r="E7" s="171">
        <f>Položky!BC37</f>
        <v>0</v>
      </c>
      <c r="F7" s="172">
        <f>Položky!BD37</f>
        <v>0</v>
      </c>
      <c r="G7" s="172">
        <f>Položky!BE37</f>
        <v>0</v>
      </c>
      <c r="H7" s="172">
        <f>Položky!BF37</f>
        <v>0</v>
      </c>
      <c r="I7" s="173">
        <f>Položky!BG37</f>
        <v>0</v>
      </c>
    </row>
    <row r="8" spans="1:9" s="30" customFormat="1" ht="12.75">
      <c r="A8" s="170" t="str">
        <f>Položky!B38</f>
        <v>2</v>
      </c>
      <c r="B8" s="85" t="str">
        <f>Položky!C38</f>
        <v>Základy,zvláštní zakládání</v>
      </c>
      <c r="C8" s="86"/>
      <c r="D8" s="87"/>
      <c r="E8" s="171">
        <f>Položky!BC46</f>
        <v>0</v>
      </c>
      <c r="F8" s="172">
        <f>Položky!BD46</f>
        <v>0</v>
      </c>
      <c r="G8" s="172">
        <f>Položky!BE46</f>
        <v>0</v>
      </c>
      <c r="H8" s="172">
        <f>Položky!BF46</f>
        <v>0</v>
      </c>
      <c r="I8" s="173">
        <f>Položky!BG46</f>
        <v>0</v>
      </c>
    </row>
    <row r="9" spans="1:9" s="30" customFormat="1" ht="12.75">
      <c r="A9" s="170" t="str">
        <f>Položky!B47</f>
        <v>4</v>
      </c>
      <c r="B9" s="85" t="str">
        <f>Položky!C47</f>
        <v>Vodorovné konstrukce</v>
      </c>
      <c r="C9" s="86"/>
      <c r="D9" s="87"/>
      <c r="E9" s="171">
        <f>Položky!BC52</f>
        <v>0</v>
      </c>
      <c r="F9" s="172">
        <f>Položky!BD52</f>
        <v>0</v>
      </c>
      <c r="G9" s="172">
        <f>Položky!BE52</f>
        <v>0</v>
      </c>
      <c r="H9" s="172">
        <f>Položky!BF52</f>
        <v>0</v>
      </c>
      <c r="I9" s="173">
        <f>Položky!BG52</f>
        <v>0</v>
      </c>
    </row>
    <row r="10" spans="1:9" s="30" customFormat="1" ht="12.75">
      <c r="A10" s="170" t="str">
        <f>Položky!B53</f>
        <v>5</v>
      </c>
      <c r="B10" s="85" t="str">
        <f>Položky!C53</f>
        <v>Komunikace</v>
      </c>
      <c r="C10" s="86"/>
      <c r="D10" s="87"/>
      <c r="E10" s="171">
        <f>Položky!BC58</f>
        <v>0</v>
      </c>
      <c r="F10" s="172">
        <f>Položky!BD58</f>
        <v>0</v>
      </c>
      <c r="G10" s="172">
        <f>Položky!BE58</f>
        <v>0</v>
      </c>
      <c r="H10" s="172">
        <f>Položky!BF58</f>
        <v>0</v>
      </c>
      <c r="I10" s="173">
        <f>Položky!BG58</f>
        <v>0</v>
      </c>
    </row>
    <row r="11" spans="1:9" s="30" customFormat="1" ht="12.75">
      <c r="A11" s="170" t="str">
        <f>Položky!B59</f>
        <v>8</v>
      </c>
      <c r="B11" s="85" t="str">
        <f>Položky!C59</f>
        <v>Trubní vedení</v>
      </c>
      <c r="C11" s="86"/>
      <c r="D11" s="87"/>
      <c r="E11" s="171">
        <f>Položky!BC87</f>
        <v>0</v>
      </c>
      <c r="F11" s="172">
        <f>Položky!BD87</f>
        <v>0</v>
      </c>
      <c r="G11" s="172">
        <f>Položky!BE87</f>
        <v>0</v>
      </c>
      <c r="H11" s="172">
        <f>Položky!BF87</f>
        <v>0</v>
      </c>
      <c r="I11" s="173">
        <f>Položky!BG87</f>
        <v>0</v>
      </c>
    </row>
    <row r="12" spans="1:9" s="30" customFormat="1" ht="12.75">
      <c r="A12" s="170" t="str">
        <f>Položky!B88</f>
        <v>90</v>
      </c>
      <c r="B12" s="85" t="str">
        <f>Položky!C88</f>
        <v>Přípočty</v>
      </c>
      <c r="C12" s="86"/>
      <c r="D12" s="87"/>
      <c r="E12" s="171">
        <f>Položky!BC90</f>
        <v>0</v>
      </c>
      <c r="F12" s="172">
        <f>Položky!BD90</f>
        <v>0</v>
      </c>
      <c r="G12" s="172">
        <f>Položky!BE90</f>
        <v>0</v>
      </c>
      <c r="H12" s="172">
        <f>Položky!BF90</f>
        <v>0</v>
      </c>
      <c r="I12" s="173">
        <f>Položky!BG90</f>
        <v>0</v>
      </c>
    </row>
    <row r="13" spans="1:9" s="30" customFormat="1" ht="12.75">
      <c r="A13" s="170" t="str">
        <f>Položky!B91</f>
        <v>97</v>
      </c>
      <c r="B13" s="85" t="str">
        <f>Položky!C91</f>
        <v>Prorážení otvorů</v>
      </c>
      <c r="C13" s="86"/>
      <c r="D13" s="87"/>
      <c r="E13" s="171">
        <f>Položky!BC96</f>
        <v>0</v>
      </c>
      <c r="F13" s="172">
        <f>Položky!BD96</f>
        <v>0</v>
      </c>
      <c r="G13" s="172">
        <f>Položky!BE96</f>
        <v>0</v>
      </c>
      <c r="H13" s="172">
        <f>Položky!BF96</f>
        <v>0</v>
      </c>
      <c r="I13" s="173">
        <f>Položky!BG96</f>
        <v>0</v>
      </c>
    </row>
    <row r="14" spans="1:9" s="30" customFormat="1" ht="12.75">
      <c r="A14" s="170" t="str">
        <f>Položky!B97</f>
        <v>99</v>
      </c>
      <c r="B14" s="85" t="str">
        <f>Položky!C97</f>
        <v>Staveništní přesun hmot</v>
      </c>
      <c r="C14" s="86"/>
      <c r="D14" s="87"/>
      <c r="E14" s="171">
        <f>Položky!BC101</f>
        <v>0</v>
      </c>
      <c r="F14" s="172">
        <f>Položky!BD101</f>
        <v>0</v>
      </c>
      <c r="G14" s="172">
        <f>Položky!BE101</f>
        <v>0</v>
      </c>
      <c r="H14" s="172">
        <f>Položky!BF101</f>
        <v>0</v>
      </c>
      <c r="I14" s="173">
        <f>Položky!BG101</f>
        <v>0</v>
      </c>
    </row>
    <row r="15" spans="1:9" s="30" customFormat="1" ht="12.75">
      <c r="A15" s="170" t="str">
        <f>Položky!B102</f>
        <v>722</v>
      </c>
      <c r="B15" s="85" t="str">
        <f>Položky!C102</f>
        <v>Vnitřní vodovod</v>
      </c>
      <c r="C15" s="86"/>
      <c r="D15" s="87"/>
      <c r="E15" s="171">
        <f>Položky!BC104</f>
        <v>0</v>
      </c>
      <c r="F15" s="172">
        <f>Položky!BD104</f>
        <v>0</v>
      </c>
      <c r="G15" s="172">
        <f>Položky!BE104</f>
        <v>0</v>
      </c>
      <c r="H15" s="172">
        <f>Položky!BF104</f>
        <v>0</v>
      </c>
      <c r="I15" s="173">
        <f>Položky!BG104</f>
        <v>0</v>
      </c>
    </row>
    <row r="16" spans="1:9" s="30" customFormat="1" ht="12.75">
      <c r="A16" s="170" t="str">
        <f>Položky!B105</f>
        <v>M21</v>
      </c>
      <c r="B16" s="85" t="str">
        <f>Položky!C105</f>
        <v>Elektromontáže</v>
      </c>
      <c r="C16" s="86"/>
      <c r="D16" s="87"/>
      <c r="E16" s="171">
        <f>Položky!BC113</f>
        <v>0</v>
      </c>
      <c r="F16" s="172">
        <f>Položky!BD113</f>
        <v>0</v>
      </c>
      <c r="G16" s="172">
        <f>Položky!BE113</f>
        <v>0</v>
      </c>
      <c r="H16" s="172">
        <f>Položky!BF113</f>
        <v>0</v>
      </c>
      <c r="I16" s="173">
        <f>Položky!BG113</f>
        <v>0</v>
      </c>
    </row>
    <row r="17" spans="1:9" ht="12.75">
      <c r="A17" s="170" t="s">
        <v>275</v>
      </c>
      <c r="B17" s="85" t="str">
        <f>Položky!C114</f>
        <v>Revize elektro</v>
      </c>
      <c r="D17" s="87"/>
      <c r="E17" s="171">
        <f>Položky!BC114</f>
        <v>0</v>
      </c>
      <c r="F17" s="172">
        <f>Položky!BD114</f>
        <v>0</v>
      </c>
      <c r="G17" s="172">
        <f>Položky!BE114</f>
        <v>0</v>
      </c>
      <c r="H17" s="172">
        <f>Položky!BF114</f>
        <v>0</v>
      </c>
      <c r="I17" s="173">
        <f>Položky!BG114</f>
        <v>0</v>
      </c>
    </row>
    <row r="18" spans="1:9" ht="12.75">
      <c r="A18" s="170" t="s">
        <v>275</v>
      </c>
      <c r="B18" s="85" t="str">
        <f>Položky!C115</f>
        <v>Vyčerpání žumpy/septiku</v>
      </c>
      <c r="C18" s="86"/>
      <c r="D18" s="87"/>
      <c r="E18" s="171">
        <f>Položky!BC115</f>
        <v>0</v>
      </c>
      <c r="F18" s="172">
        <f>Položky!BD115</f>
        <v>0</v>
      </c>
      <c r="G18" s="172">
        <f>Položky!BE115</f>
        <v>0</v>
      </c>
      <c r="H18" s="172">
        <f>Položky!BF115</f>
        <v>0</v>
      </c>
      <c r="I18" s="173">
        <f>Položky!BG115</f>
        <v>0</v>
      </c>
    </row>
    <row r="19" spans="1:57" s="30" customFormat="1" ht="12.75" customHeight="1">
      <c r="A19" s="170" t="s">
        <v>275</v>
      </c>
      <c r="B19" s="85" t="str">
        <f>Položky!C116</f>
        <v>Desinfekce žumpy/septiku</v>
      </c>
      <c r="C19" s="174"/>
      <c r="D19" s="87"/>
      <c r="E19" s="171">
        <f>Položky!BC116</f>
        <v>0</v>
      </c>
      <c r="F19" s="172">
        <f>Položky!BD116</f>
        <v>0</v>
      </c>
      <c r="G19" s="172">
        <f>Položky!BE116</f>
        <v>0</v>
      </c>
      <c r="H19" s="172">
        <f>Položky!BF116</f>
        <v>0</v>
      </c>
      <c r="I19" s="173">
        <f>Položky!BG116</f>
        <v>0</v>
      </c>
      <c r="BA19" s="175"/>
      <c r="BB19" s="175"/>
      <c r="BC19" s="175"/>
      <c r="BD19" s="175"/>
      <c r="BE19" s="175"/>
    </row>
    <row r="20" spans="1:9" s="30" customFormat="1" ht="13.5" thickBot="1">
      <c r="A20" s="170" t="s">
        <v>275</v>
      </c>
      <c r="B20" s="85" t="str">
        <f>Položky!C117</f>
        <v>Vytýčení inž. sítí (VO, plynovod)</v>
      </c>
      <c r="C20" s="86"/>
      <c r="D20" s="87"/>
      <c r="E20" s="171">
        <f>Položky!BC117</f>
        <v>0</v>
      </c>
      <c r="F20" s="172">
        <f>Položky!BD117</f>
        <v>0</v>
      </c>
      <c r="G20" s="172">
        <f>Položky!BE117</f>
        <v>0</v>
      </c>
      <c r="H20" s="172">
        <f>Položky!BF117</f>
        <v>0</v>
      </c>
      <c r="I20" s="173">
        <f>Položky!BG117</f>
        <v>0</v>
      </c>
    </row>
    <row r="21" spans="1:9" s="93" customFormat="1" ht="13.5" thickBot="1">
      <c r="A21" s="88"/>
      <c r="B21" s="80" t="s">
        <v>50</v>
      </c>
      <c r="C21" s="80"/>
      <c r="D21" s="89"/>
      <c r="E21" s="90">
        <f>SUM(E7:E20)</f>
        <v>0</v>
      </c>
      <c r="F21" s="91">
        <f>SUM(F7:F20)</f>
        <v>0</v>
      </c>
      <c r="G21" s="91">
        <f>SUM(G7:G20)</f>
        <v>0</v>
      </c>
      <c r="H21" s="91">
        <f>SUM(H7:H20)</f>
        <v>0</v>
      </c>
      <c r="I21" s="92">
        <f>SUM(I7:I20)</f>
        <v>0</v>
      </c>
    </row>
    <row r="22" spans="1:9" s="30" customFormat="1" ht="12.75">
      <c r="A22" s="176"/>
      <c r="B22" s="176"/>
      <c r="C22" s="176"/>
      <c r="D22" s="176"/>
      <c r="E22" s="177"/>
      <c r="F22" s="178"/>
      <c r="G22" s="177"/>
      <c r="H22" s="179"/>
      <c r="I22" s="177"/>
    </row>
    <row r="23" spans="1:9" s="30" customFormat="1" ht="12.75">
      <c r="A23" s="86"/>
      <c r="B23" s="180"/>
      <c r="C23" s="86"/>
      <c r="D23" s="181"/>
      <c r="E23" s="181"/>
      <c r="F23" s="181"/>
      <c r="G23" s="181"/>
      <c r="H23" s="191"/>
      <c r="I23" s="191"/>
    </row>
    <row r="25" spans="1:57" ht="19.5" customHeight="1">
      <c r="A25" s="94" t="s">
        <v>51</v>
      </c>
      <c r="B25" s="94"/>
      <c r="C25" s="94"/>
      <c r="D25" s="94"/>
      <c r="E25" s="94"/>
      <c r="F25" s="94"/>
      <c r="G25" s="95"/>
      <c r="H25" s="94"/>
      <c r="I25" s="94"/>
      <c r="BA25" s="31"/>
      <c r="BB25" s="31"/>
      <c r="BC25" s="31"/>
      <c r="BD25" s="31"/>
      <c r="BE25" s="31"/>
    </row>
    <row r="26" spans="1:9" ht="13.5" thickBot="1">
      <c r="A26" s="96"/>
      <c r="B26" s="96"/>
      <c r="C26" s="96"/>
      <c r="D26" s="96"/>
      <c r="E26" s="96"/>
      <c r="F26" s="96"/>
      <c r="G26" s="96"/>
      <c r="H26" s="96"/>
      <c r="I26" s="96"/>
    </row>
    <row r="27" spans="1:9" ht="12.75">
      <c r="A27" s="97" t="s">
        <v>52</v>
      </c>
      <c r="B27" s="98"/>
      <c r="C27" s="98"/>
      <c r="D27" s="99"/>
      <c r="E27" s="100" t="s">
        <v>53</v>
      </c>
      <c r="F27" s="101" t="s">
        <v>54</v>
      </c>
      <c r="G27" s="102" t="s">
        <v>55</v>
      </c>
      <c r="H27" s="103"/>
      <c r="I27" s="104" t="s">
        <v>53</v>
      </c>
    </row>
    <row r="28" spans="1:53" ht="12.75">
      <c r="A28" s="105"/>
      <c r="B28" s="106"/>
      <c r="C28" s="106"/>
      <c r="D28" s="107"/>
      <c r="E28" s="108"/>
      <c r="F28" s="109"/>
      <c r="G28" s="110">
        <f>CHOOSE(BA28+1,HSV+PSV,HSV+PSV+Mont,HSV+PSV+Dodavka+Mont,HSV,PSV,Mont,Dodavka,Mont+Dodavka,0)</f>
        <v>0</v>
      </c>
      <c r="H28" s="111"/>
      <c r="I28" s="112">
        <f>E28+F28*G28/100</f>
        <v>0</v>
      </c>
      <c r="BA28">
        <v>8</v>
      </c>
    </row>
    <row r="29" spans="1:9" ht="13.5" thickBot="1">
      <c r="A29" s="113"/>
      <c r="B29" s="114" t="s">
        <v>56</v>
      </c>
      <c r="C29" s="115"/>
      <c r="D29" s="116"/>
      <c r="E29" s="117"/>
      <c r="F29" s="118"/>
      <c r="G29" s="118"/>
      <c r="H29" s="189">
        <f>SUM(H28:H28)</f>
        <v>0</v>
      </c>
      <c r="I29" s="190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  <row r="71" spans="6:9" ht="12.75">
      <c r="F71" s="119"/>
      <c r="G71" s="120"/>
      <c r="H71" s="120"/>
      <c r="I71" s="121"/>
    </row>
    <row r="72" spans="6:9" ht="12.75">
      <c r="F72" s="119"/>
      <c r="G72" s="120"/>
      <c r="H72" s="120"/>
      <c r="I72" s="121"/>
    </row>
    <row r="73" spans="6:9" ht="12.75">
      <c r="F73" s="119"/>
      <c r="G73" s="120"/>
      <c r="H73" s="120"/>
      <c r="I73" s="121"/>
    </row>
    <row r="74" spans="6:9" ht="12.75">
      <c r="F74" s="119"/>
      <c r="G74" s="120"/>
      <c r="H74" s="120"/>
      <c r="I74" s="121"/>
    </row>
  </sheetData>
  <sheetProtection/>
  <mergeCells count="5">
    <mergeCell ref="H29:I29"/>
    <mergeCell ref="H23:I23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180"/>
  <sheetViews>
    <sheetView showGridLines="0" showZeros="0" zoomScale="80" zoomScaleNormal="80" zoomScalePageLayoutView="0" workbookViewId="0" topLeftCell="A82">
      <selection activeCell="B114" sqref="B114"/>
    </sheetView>
  </sheetViews>
  <sheetFormatPr defaultColWidth="9.00390625" defaultRowHeight="12.75"/>
  <cols>
    <col min="1" max="1" width="4.375" style="122" customWidth="1"/>
    <col min="2" max="2" width="14.125" style="122" customWidth="1"/>
    <col min="3" max="3" width="47.625" style="122" customWidth="1"/>
    <col min="4" max="4" width="5.625" style="122" customWidth="1"/>
    <col min="5" max="5" width="10.00390625" style="164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0" width="13.125" style="122" customWidth="1"/>
    <col min="11" max="11" width="13.625" style="122" customWidth="1"/>
    <col min="12" max="16384" width="9.125" style="122" customWidth="1"/>
  </cols>
  <sheetData>
    <row r="1" spans="1:9" ht="15.75">
      <c r="A1" s="198" t="s">
        <v>57</v>
      </c>
      <c r="B1" s="198"/>
      <c r="C1" s="198"/>
      <c r="D1" s="198"/>
      <c r="E1" s="198"/>
      <c r="F1" s="198"/>
      <c r="G1" s="198"/>
      <c r="H1" s="198"/>
      <c r="I1" s="198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92" t="s">
        <v>5</v>
      </c>
      <c r="B3" s="193"/>
      <c r="C3" s="69" t="str">
        <f>CONCATENATE(cislostavby," ",nazevstavby)</f>
        <v> Kanalizační přípojka a ČOV 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199" t="s">
        <v>1</v>
      </c>
      <c r="B4" s="195"/>
      <c r="C4" s="75" t="str">
        <f>CONCATENATE(cisloobjektu," ",nazevobjektu)</f>
        <v> Rodinný dům č.p. 109, č.o. 30 Radvanice</v>
      </c>
      <c r="D4" s="76"/>
      <c r="E4" s="77"/>
      <c r="F4" s="76"/>
      <c r="G4" s="200"/>
      <c r="H4" s="200"/>
      <c r="I4" s="201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11" ht="12.75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  <c r="J6" s="138" t="s">
        <v>67</v>
      </c>
      <c r="K6" s="138" t="s">
        <v>68</v>
      </c>
    </row>
    <row r="7" spans="1:17" ht="12.75">
      <c r="A7" s="139" t="s">
        <v>69</v>
      </c>
      <c r="B7" s="140" t="s">
        <v>70</v>
      </c>
      <c r="C7" s="141" t="s">
        <v>71</v>
      </c>
      <c r="D7" s="142"/>
      <c r="E7" s="143"/>
      <c r="F7" s="143"/>
      <c r="G7" s="144"/>
      <c r="H7" s="145"/>
      <c r="I7" s="145"/>
      <c r="J7" s="145"/>
      <c r="K7" s="145"/>
      <c r="Q7" s="146">
        <v>1</v>
      </c>
    </row>
    <row r="8" spans="1:59" ht="12.75">
      <c r="A8" s="147">
        <v>1</v>
      </c>
      <c r="B8" s="148" t="s">
        <v>75</v>
      </c>
      <c r="C8" s="149" t="s">
        <v>76</v>
      </c>
      <c r="D8" s="150" t="s">
        <v>77</v>
      </c>
      <c r="E8" s="151">
        <v>4</v>
      </c>
      <c r="F8" s="151">
        <v>0</v>
      </c>
      <c r="G8" s="152">
        <f aca="true" t="shared" si="0" ref="G8:G36">E8*F8</f>
        <v>0</v>
      </c>
      <c r="H8" s="153">
        <v>0</v>
      </c>
      <c r="I8" s="153">
        <f aca="true" t="shared" si="1" ref="I8:I36">E8*H8</f>
        <v>0</v>
      </c>
      <c r="J8" s="153">
        <v>0</v>
      </c>
      <c r="K8" s="153">
        <f aca="true" t="shared" si="2" ref="K8:K36">E8*J8</f>
        <v>0</v>
      </c>
      <c r="Q8" s="146">
        <v>2</v>
      </c>
      <c r="AA8" s="122">
        <v>12</v>
      </c>
      <c r="AB8" s="122">
        <v>0</v>
      </c>
      <c r="AC8" s="122">
        <v>1</v>
      </c>
      <c r="BB8" s="122">
        <v>1</v>
      </c>
      <c r="BC8" s="122">
        <f aca="true" t="shared" si="3" ref="BC8:BC36">IF(BB8=1,G8,0)</f>
        <v>0</v>
      </c>
      <c r="BD8" s="122">
        <f aca="true" t="shared" si="4" ref="BD8:BD36">IF(BB8=2,G8,0)</f>
        <v>0</v>
      </c>
      <c r="BE8" s="122">
        <f aca="true" t="shared" si="5" ref="BE8:BE36">IF(BB8=3,G8,0)</f>
        <v>0</v>
      </c>
      <c r="BF8" s="122">
        <f aca="true" t="shared" si="6" ref="BF8:BF36">IF(BB8=4,G8,0)</f>
        <v>0</v>
      </c>
      <c r="BG8" s="122">
        <f aca="true" t="shared" si="7" ref="BG8:BG36">IF(BB8=5,G8,0)</f>
        <v>0</v>
      </c>
    </row>
    <row r="9" spans="1:59" ht="12.75">
      <c r="A9" s="147">
        <v>2</v>
      </c>
      <c r="B9" s="148" t="s">
        <v>78</v>
      </c>
      <c r="C9" s="149" t="s">
        <v>79</v>
      </c>
      <c r="D9" s="150" t="s">
        <v>80</v>
      </c>
      <c r="E9" s="151">
        <v>1</v>
      </c>
      <c r="F9" s="151">
        <v>0</v>
      </c>
      <c r="G9" s="152">
        <f t="shared" si="0"/>
        <v>0</v>
      </c>
      <c r="H9" s="153">
        <v>5E-05</v>
      </c>
      <c r="I9" s="153">
        <f t="shared" si="1"/>
        <v>5E-05</v>
      </c>
      <c r="J9" s="153">
        <v>0</v>
      </c>
      <c r="K9" s="153">
        <f t="shared" si="2"/>
        <v>0</v>
      </c>
      <c r="Q9" s="146">
        <v>2</v>
      </c>
      <c r="AA9" s="122">
        <v>12</v>
      </c>
      <c r="AB9" s="122">
        <v>0</v>
      </c>
      <c r="AC9" s="122">
        <v>2</v>
      </c>
      <c r="BB9" s="122">
        <v>1</v>
      </c>
      <c r="BC9" s="122">
        <f t="shared" si="3"/>
        <v>0</v>
      </c>
      <c r="BD9" s="122">
        <f t="shared" si="4"/>
        <v>0</v>
      </c>
      <c r="BE9" s="122">
        <f t="shared" si="5"/>
        <v>0</v>
      </c>
      <c r="BF9" s="122">
        <f t="shared" si="6"/>
        <v>0</v>
      </c>
      <c r="BG9" s="122">
        <f t="shared" si="7"/>
        <v>0</v>
      </c>
    </row>
    <row r="10" spans="1:59" ht="12.75">
      <c r="A10" s="147">
        <v>3</v>
      </c>
      <c r="B10" s="148" t="s">
        <v>81</v>
      </c>
      <c r="C10" s="149" t="s">
        <v>82</v>
      </c>
      <c r="D10" s="150" t="s">
        <v>80</v>
      </c>
      <c r="E10" s="151">
        <v>1</v>
      </c>
      <c r="F10" s="151">
        <v>0</v>
      </c>
      <c r="G10" s="152">
        <f t="shared" si="0"/>
        <v>0</v>
      </c>
      <c r="H10" s="153">
        <v>0.0001</v>
      </c>
      <c r="I10" s="153">
        <f t="shared" si="1"/>
        <v>0.0001</v>
      </c>
      <c r="J10" s="153">
        <v>0</v>
      </c>
      <c r="K10" s="153">
        <f t="shared" si="2"/>
        <v>0</v>
      </c>
      <c r="Q10" s="146">
        <v>2</v>
      </c>
      <c r="AA10" s="122">
        <v>12</v>
      </c>
      <c r="AB10" s="122">
        <v>0</v>
      </c>
      <c r="AC10" s="122">
        <v>3</v>
      </c>
      <c r="BB10" s="122">
        <v>1</v>
      </c>
      <c r="BC10" s="122">
        <f t="shared" si="3"/>
        <v>0</v>
      </c>
      <c r="BD10" s="122">
        <f t="shared" si="4"/>
        <v>0</v>
      </c>
      <c r="BE10" s="122">
        <f t="shared" si="5"/>
        <v>0</v>
      </c>
      <c r="BF10" s="122">
        <f t="shared" si="6"/>
        <v>0</v>
      </c>
      <c r="BG10" s="122">
        <f t="shared" si="7"/>
        <v>0</v>
      </c>
    </row>
    <row r="11" spans="1:59" ht="12.75">
      <c r="A11" s="147">
        <v>4</v>
      </c>
      <c r="B11" s="148" t="s">
        <v>83</v>
      </c>
      <c r="C11" s="149" t="s">
        <v>84</v>
      </c>
      <c r="D11" s="150" t="s">
        <v>85</v>
      </c>
      <c r="E11" s="151">
        <v>8</v>
      </c>
      <c r="F11" s="151">
        <v>0</v>
      </c>
      <c r="G11" s="152">
        <f t="shared" si="0"/>
        <v>0</v>
      </c>
      <c r="H11" s="153">
        <v>0</v>
      </c>
      <c r="I11" s="153">
        <f t="shared" si="1"/>
        <v>0</v>
      </c>
      <c r="J11" s="153">
        <v>0</v>
      </c>
      <c r="K11" s="153">
        <f t="shared" si="2"/>
        <v>0</v>
      </c>
      <c r="Q11" s="146">
        <v>2</v>
      </c>
      <c r="AA11" s="122">
        <v>12</v>
      </c>
      <c r="AB11" s="122">
        <v>0</v>
      </c>
      <c r="AC11" s="122">
        <v>4</v>
      </c>
      <c r="BB11" s="122">
        <v>1</v>
      </c>
      <c r="BC11" s="122">
        <f t="shared" si="3"/>
        <v>0</v>
      </c>
      <c r="BD11" s="122">
        <f t="shared" si="4"/>
        <v>0</v>
      </c>
      <c r="BE11" s="122">
        <f t="shared" si="5"/>
        <v>0</v>
      </c>
      <c r="BF11" s="122">
        <f t="shared" si="6"/>
        <v>0</v>
      </c>
      <c r="BG11" s="122">
        <f t="shared" si="7"/>
        <v>0</v>
      </c>
    </row>
    <row r="12" spans="1:59" ht="12.75">
      <c r="A12" s="147">
        <v>5</v>
      </c>
      <c r="B12" s="148" t="s">
        <v>86</v>
      </c>
      <c r="C12" s="149" t="s">
        <v>87</v>
      </c>
      <c r="D12" s="150" t="s">
        <v>88</v>
      </c>
      <c r="E12" s="151">
        <v>2</v>
      </c>
      <c r="F12" s="151">
        <v>0</v>
      </c>
      <c r="G12" s="152">
        <f t="shared" si="0"/>
        <v>0</v>
      </c>
      <c r="H12" s="153">
        <v>0.02478</v>
      </c>
      <c r="I12" s="153">
        <f t="shared" si="1"/>
        <v>0.04956</v>
      </c>
      <c r="J12" s="153">
        <v>0</v>
      </c>
      <c r="K12" s="153">
        <f t="shared" si="2"/>
        <v>0</v>
      </c>
      <c r="Q12" s="146">
        <v>2</v>
      </c>
      <c r="AA12" s="122">
        <v>12</v>
      </c>
      <c r="AB12" s="122">
        <v>0</v>
      </c>
      <c r="AC12" s="122">
        <v>5</v>
      </c>
      <c r="BB12" s="122">
        <v>1</v>
      </c>
      <c r="BC12" s="122">
        <f t="shared" si="3"/>
        <v>0</v>
      </c>
      <c r="BD12" s="122">
        <f t="shared" si="4"/>
        <v>0</v>
      </c>
      <c r="BE12" s="122">
        <f t="shared" si="5"/>
        <v>0</v>
      </c>
      <c r="BF12" s="122">
        <f t="shared" si="6"/>
        <v>0</v>
      </c>
      <c r="BG12" s="122">
        <f t="shared" si="7"/>
        <v>0</v>
      </c>
    </row>
    <row r="13" spans="1:59" ht="25.5">
      <c r="A13" s="147">
        <v>6</v>
      </c>
      <c r="B13" s="148" t="s">
        <v>89</v>
      </c>
      <c r="C13" s="149" t="s">
        <v>90</v>
      </c>
      <c r="D13" s="150" t="s">
        <v>88</v>
      </c>
      <c r="E13" s="151">
        <v>0.6</v>
      </c>
      <c r="F13" s="151">
        <v>0</v>
      </c>
      <c r="G13" s="152">
        <f t="shared" si="0"/>
        <v>0</v>
      </c>
      <c r="H13" s="153">
        <v>0.00869</v>
      </c>
      <c r="I13" s="153">
        <f t="shared" si="1"/>
        <v>0.005214</v>
      </c>
      <c r="J13" s="153">
        <v>0</v>
      </c>
      <c r="K13" s="153">
        <f t="shared" si="2"/>
        <v>0</v>
      </c>
      <c r="Q13" s="146">
        <v>2</v>
      </c>
      <c r="AA13" s="122">
        <v>12</v>
      </c>
      <c r="AB13" s="122">
        <v>0</v>
      </c>
      <c r="AC13" s="122">
        <v>6</v>
      </c>
      <c r="BB13" s="122">
        <v>1</v>
      </c>
      <c r="BC13" s="122">
        <f t="shared" si="3"/>
        <v>0</v>
      </c>
      <c r="BD13" s="122">
        <f t="shared" si="4"/>
        <v>0</v>
      </c>
      <c r="BE13" s="122">
        <f t="shared" si="5"/>
        <v>0</v>
      </c>
      <c r="BF13" s="122">
        <f t="shared" si="6"/>
        <v>0</v>
      </c>
      <c r="BG13" s="122">
        <f t="shared" si="7"/>
        <v>0</v>
      </c>
    </row>
    <row r="14" spans="1:59" ht="25.5">
      <c r="A14" s="147">
        <v>7</v>
      </c>
      <c r="B14" s="148" t="s">
        <v>91</v>
      </c>
      <c r="C14" s="149" t="s">
        <v>92</v>
      </c>
      <c r="D14" s="150" t="s">
        <v>88</v>
      </c>
      <c r="E14" s="151">
        <v>0.6</v>
      </c>
      <c r="F14" s="151">
        <v>0</v>
      </c>
      <c r="G14" s="152">
        <f t="shared" si="0"/>
        <v>0</v>
      </c>
      <c r="H14" s="153">
        <v>0.02478</v>
      </c>
      <c r="I14" s="153">
        <f t="shared" si="1"/>
        <v>0.014868</v>
      </c>
      <c r="J14" s="153">
        <v>0</v>
      </c>
      <c r="K14" s="153">
        <f t="shared" si="2"/>
        <v>0</v>
      </c>
      <c r="Q14" s="146">
        <v>2</v>
      </c>
      <c r="AA14" s="122">
        <v>12</v>
      </c>
      <c r="AB14" s="122">
        <v>0</v>
      </c>
      <c r="AC14" s="122">
        <v>7</v>
      </c>
      <c r="BB14" s="122">
        <v>1</v>
      </c>
      <c r="BC14" s="122">
        <f t="shared" si="3"/>
        <v>0</v>
      </c>
      <c r="BD14" s="122">
        <f t="shared" si="4"/>
        <v>0</v>
      </c>
      <c r="BE14" s="122">
        <f t="shared" si="5"/>
        <v>0</v>
      </c>
      <c r="BF14" s="122">
        <f t="shared" si="6"/>
        <v>0</v>
      </c>
      <c r="BG14" s="122">
        <f t="shared" si="7"/>
        <v>0</v>
      </c>
    </row>
    <row r="15" spans="1:59" ht="25.5">
      <c r="A15" s="147">
        <v>8</v>
      </c>
      <c r="B15" s="148" t="s">
        <v>93</v>
      </c>
      <c r="C15" s="149" t="s">
        <v>94</v>
      </c>
      <c r="D15" s="150" t="s">
        <v>95</v>
      </c>
      <c r="E15" s="151">
        <v>1.45</v>
      </c>
      <c r="F15" s="151">
        <v>0</v>
      </c>
      <c r="G15" s="152">
        <f t="shared" si="0"/>
        <v>0</v>
      </c>
      <c r="H15" s="153">
        <v>0</v>
      </c>
      <c r="I15" s="153">
        <f t="shared" si="1"/>
        <v>0</v>
      </c>
      <c r="J15" s="153">
        <v>0</v>
      </c>
      <c r="K15" s="153">
        <f t="shared" si="2"/>
        <v>0</v>
      </c>
      <c r="Q15" s="146">
        <v>2</v>
      </c>
      <c r="AA15" s="122">
        <v>12</v>
      </c>
      <c r="AB15" s="122">
        <v>0</v>
      </c>
      <c r="AC15" s="122">
        <v>8</v>
      </c>
      <c r="BB15" s="122">
        <v>1</v>
      </c>
      <c r="BC15" s="122">
        <f t="shared" si="3"/>
        <v>0</v>
      </c>
      <c r="BD15" s="122">
        <f t="shared" si="4"/>
        <v>0</v>
      </c>
      <c r="BE15" s="122">
        <f t="shared" si="5"/>
        <v>0</v>
      </c>
      <c r="BF15" s="122">
        <f t="shared" si="6"/>
        <v>0</v>
      </c>
      <c r="BG15" s="122">
        <f t="shared" si="7"/>
        <v>0</v>
      </c>
    </row>
    <row r="16" spans="1:59" ht="25.5">
      <c r="A16" s="147">
        <v>9</v>
      </c>
      <c r="B16" s="148" t="s">
        <v>96</v>
      </c>
      <c r="C16" s="149" t="s">
        <v>97</v>
      </c>
      <c r="D16" s="150" t="s">
        <v>95</v>
      </c>
      <c r="E16" s="151">
        <v>0.024</v>
      </c>
      <c r="F16" s="151">
        <v>0</v>
      </c>
      <c r="G16" s="152">
        <f t="shared" si="0"/>
        <v>0</v>
      </c>
      <c r="H16" s="153">
        <v>0</v>
      </c>
      <c r="I16" s="153">
        <f t="shared" si="1"/>
        <v>0</v>
      </c>
      <c r="J16" s="153">
        <v>0</v>
      </c>
      <c r="K16" s="153">
        <f t="shared" si="2"/>
        <v>0</v>
      </c>
      <c r="Q16" s="146">
        <v>2</v>
      </c>
      <c r="AA16" s="122">
        <v>12</v>
      </c>
      <c r="AB16" s="122">
        <v>0</v>
      </c>
      <c r="AC16" s="122">
        <v>9</v>
      </c>
      <c r="BB16" s="122">
        <v>1</v>
      </c>
      <c r="BC16" s="122">
        <f t="shared" si="3"/>
        <v>0</v>
      </c>
      <c r="BD16" s="122">
        <f t="shared" si="4"/>
        <v>0</v>
      </c>
      <c r="BE16" s="122">
        <f t="shared" si="5"/>
        <v>0</v>
      </c>
      <c r="BF16" s="122">
        <f t="shared" si="6"/>
        <v>0</v>
      </c>
      <c r="BG16" s="122">
        <f t="shared" si="7"/>
        <v>0</v>
      </c>
    </row>
    <row r="17" spans="1:59" ht="25.5">
      <c r="A17" s="147">
        <v>10</v>
      </c>
      <c r="B17" s="148" t="s">
        <v>98</v>
      </c>
      <c r="C17" s="149" t="s">
        <v>99</v>
      </c>
      <c r="D17" s="150" t="s">
        <v>95</v>
      </c>
      <c r="E17" s="151">
        <v>8.6</v>
      </c>
      <c r="F17" s="151">
        <v>0</v>
      </c>
      <c r="G17" s="152">
        <f t="shared" si="0"/>
        <v>0</v>
      </c>
      <c r="H17" s="153">
        <v>0</v>
      </c>
      <c r="I17" s="153">
        <f t="shared" si="1"/>
        <v>0</v>
      </c>
      <c r="J17" s="153">
        <v>0</v>
      </c>
      <c r="K17" s="153">
        <f t="shared" si="2"/>
        <v>0</v>
      </c>
      <c r="Q17" s="146">
        <v>2</v>
      </c>
      <c r="AA17" s="122">
        <v>12</v>
      </c>
      <c r="AB17" s="122">
        <v>0</v>
      </c>
      <c r="AC17" s="122">
        <v>10</v>
      </c>
      <c r="BB17" s="122">
        <v>1</v>
      </c>
      <c r="BC17" s="122">
        <f t="shared" si="3"/>
        <v>0</v>
      </c>
      <c r="BD17" s="122">
        <f t="shared" si="4"/>
        <v>0</v>
      </c>
      <c r="BE17" s="122">
        <f t="shared" si="5"/>
        <v>0</v>
      </c>
      <c r="BF17" s="122">
        <f t="shared" si="6"/>
        <v>0</v>
      </c>
      <c r="BG17" s="122">
        <f t="shared" si="7"/>
        <v>0</v>
      </c>
    </row>
    <row r="18" spans="1:59" ht="25.5">
      <c r="A18" s="147">
        <v>11</v>
      </c>
      <c r="B18" s="148" t="s">
        <v>100</v>
      </c>
      <c r="C18" s="149" t="s">
        <v>101</v>
      </c>
      <c r="D18" s="150" t="s">
        <v>95</v>
      </c>
      <c r="E18" s="151">
        <v>10</v>
      </c>
      <c r="F18" s="151">
        <v>0</v>
      </c>
      <c r="G18" s="152">
        <f t="shared" si="0"/>
        <v>0</v>
      </c>
      <c r="H18" s="153">
        <v>0</v>
      </c>
      <c r="I18" s="153">
        <f t="shared" si="1"/>
        <v>0</v>
      </c>
      <c r="J18" s="153">
        <v>0</v>
      </c>
      <c r="K18" s="153">
        <f t="shared" si="2"/>
        <v>0</v>
      </c>
      <c r="Q18" s="146">
        <v>2</v>
      </c>
      <c r="AA18" s="122">
        <v>12</v>
      </c>
      <c r="AB18" s="122">
        <v>0</v>
      </c>
      <c r="AC18" s="122">
        <v>11</v>
      </c>
      <c r="BB18" s="122">
        <v>1</v>
      </c>
      <c r="BC18" s="122">
        <f t="shared" si="3"/>
        <v>0</v>
      </c>
      <c r="BD18" s="122">
        <f t="shared" si="4"/>
        <v>0</v>
      </c>
      <c r="BE18" s="122">
        <f t="shared" si="5"/>
        <v>0</v>
      </c>
      <c r="BF18" s="122">
        <f t="shared" si="6"/>
        <v>0</v>
      </c>
      <c r="BG18" s="122">
        <f t="shared" si="7"/>
        <v>0</v>
      </c>
    </row>
    <row r="19" spans="1:59" ht="12.75">
      <c r="A19" s="147">
        <v>12</v>
      </c>
      <c r="B19" s="148" t="s">
        <v>102</v>
      </c>
      <c r="C19" s="149" t="s">
        <v>103</v>
      </c>
      <c r="D19" s="150" t="s">
        <v>95</v>
      </c>
      <c r="E19" s="151">
        <v>10</v>
      </c>
      <c r="F19" s="151">
        <v>0</v>
      </c>
      <c r="G19" s="152">
        <f t="shared" si="0"/>
        <v>0</v>
      </c>
      <c r="H19" s="153">
        <v>0</v>
      </c>
      <c r="I19" s="153">
        <f t="shared" si="1"/>
        <v>0</v>
      </c>
      <c r="J19" s="153">
        <v>0</v>
      </c>
      <c r="K19" s="153">
        <f t="shared" si="2"/>
        <v>0</v>
      </c>
      <c r="Q19" s="146">
        <v>2</v>
      </c>
      <c r="AA19" s="122">
        <v>12</v>
      </c>
      <c r="AB19" s="122">
        <v>0</v>
      </c>
      <c r="AC19" s="122">
        <v>12</v>
      </c>
      <c r="BB19" s="122">
        <v>1</v>
      </c>
      <c r="BC19" s="122">
        <f t="shared" si="3"/>
        <v>0</v>
      </c>
      <c r="BD19" s="122">
        <f t="shared" si="4"/>
        <v>0</v>
      </c>
      <c r="BE19" s="122">
        <f t="shared" si="5"/>
        <v>0</v>
      </c>
      <c r="BF19" s="122">
        <f t="shared" si="6"/>
        <v>0</v>
      </c>
      <c r="BG19" s="122">
        <f t="shared" si="7"/>
        <v>0</v>
      </c>
    </row>
    <row r="20" spans="1:59" ht="25.5">
      <c r="A20" s="147">
        <v>13</v>
      </c>
      <c r="B20" s="148" t="s">
        <v>104</v>
      </c>
      <c r="C20" s="149" t="s">
        <v>105</v>
      </c>
      <c r="D20" s="150" t="s">
        <v>95</v>
      </c>
      <c r="E20" s="151">
        <v>3</v>
      </c>
      <c r="F20" s="151">
        <v>0</v>
      </c>
      <c r="G20" s="152">
        <f t="shared" si="0"/>
        <v>0</v>
      </c>
      <c r="H20" s="153">
        <v>0</v>
      </c>
      <c r="I20" s="153">
        <f t="shared" si="1"/>
        <v>0</v>
      </c>
      <c r="J20" s="153">
        <v>0</v>
      </c>
      <c r="K20" s="153">
        <f t="shared" si="2"/>
        <v>0</v>
      </c>
      <c r="Q20" s="146">
        <v>2</v>
      </c>
      <c r="AA20" s="122">
        <v>12</v>
      </c>
      <c r="AB20" s="122">
        <v>0</v>
      </c>
      <c r="AC20" s="122">
        <v>13</v>
      </c>
      <c r="BB20" s="122">
        <v>1</v>
      </c>
      <c r="BC20" s="122">
        <f t="shared" si="3"/>
        <v>0</v>
      </c>
      <c r="BD20" s="122">
        <f t="shared" si="4"/>
        <v>0</v>
      </c>
      <c r="BE20" s="122">
        <f t="shared" si="5"/>
        <v>0</v>
      </c>
      <c r="BF20" s="122">
        <f t="shared" si="6"/>
        <v>0</v>
      </c>
      <c r="BG20" s="122">
        <f t="shared" si="7"/>
        <v>0</v>
      </c>
    </row>
    <row r="21" spans="1:59" ht="12.75">
      <c r="A21" s="147">
        <v>14</v>
      </c>
      <c r="B21" s="148" t="s">
        <v>106</v>
      </c>
      <c r="C21" s="149" t="s">
        <v>107</v>
      </c>
      <c r="D21" s="150" t="s">
        <v>95</v>
      </c>
      <c r="E21" s="151">
        <v>3</v>
      </c>
      <c r="F21" s="151">
        <v>0</v>
      </c>
      <c r="G21" s="152">
        <f t="shared" si="0"/>
        <v>0</v>
      </c>
      <c r="H21" s="153">
        <v>0</v>
      </c>
      <c r="I21" s="153">
        <f t="shared" si="1"/>
        <v>0</v>
      </c>
      <c r="J21" s="153">
        <v>0</v>
      </c>
      <c r="K21" s="153">
        <f t="shared" si="2"/>
        <v>0</v>
      </c>
      <c r="Q21" s="146">
        <v>2</v>
      </c>
      <c r="AA21" s="122">
        <v>12</v>
      </c>
      <c r="AB21" s="122">
        <v>0</v>
      </c>
      <c r="AC21" s="122">
        <v>14</v>
      </c>
      <c r="BB21" s="122">
        <v>1</v>
      </c>
      <c r="BC21" s="122">
        <f t="shared" si="3"/>
        <v>0</v>
      </c>
      <c r="BD21" s="122">
        <f t="shared" si="4"/>
        <v>0</v>
      </c>
      <c r="BE21" s="122">
        <f t="shared" si="5"/>
        <v>0</v>
      </c>
      <c r="BF21" s="122">
        <f t="shared" si="6"/>
        <v>0</v>
      </c>
      <c r="BG21" s="122">
        <f t="shared" si="7"/>
        <v>0</v>
      </c>
    </row>
    <row r="22" spans="1:59" ht="25.5">
      <c r="A22" s="147">
        <v>15</v>
      </c>
      <c r="B22" s="148" t="s">
        <v>108</v>
      </c>
      <c r="C22" s="149" t="s">
        <v>109</v>
      </c>
      <c r="D22" s="150" t="s">
        <v>95</v>
      </c>
      <c r="E22" s="151">
        <v>8.4</v>
      </c>
      <c r="F22" s="151">
        <v>0</v>
      </c>
      <c r="G22" s="152">
        <f t="shared" si="0"/>
        <v>0</v>
      </c>
      <c r="H22" s="153">
        <v>0</v>
      </c>
      <c r="I22" s="153">
        <f t="shared" si="1"/>
        <v>0</v>
      </c>
      <c r="J22" s="153">
        <v>0</v>
      </c>
      <c r="K22" s="153">
        <f t="shared" si="2"/>
        <v>0</v>
      </c>
      <c r="Q22" s="146">
        <v>2</v>
      </c>
      <c r="AA22" s="122">
        <v>12</v>
      </c>
      <c r="AB22" s="122">
        <v>0</v>
      </c>
      <c r="AC22" s="122">
        <v>15</v>
      </c>
      <c r="BB22" s="122">
        <v>1</v>
      </c>
      <c r="BC22" s="122">
        <f t="shared" si="3"/>
        <v>0</v>
      </c>
      <c r="BD22" s="122">
        <f t="shared" si="4"/>
        <v>0</v>
      </c>
      <c r="BE22" s="122">
        <f t="shared" si="5"/>
        <v>0</v>
      </c>
      <c r="BF22" s="122">
        <f t="shared" si="6"/>
        <v>0</v>
      </c>
      <c r="BG22" s="122">
        <f t="shared" si="7"/>
        <v>0</v>
      </c>
    </row>
    <row r="23" spans="1:59" ht="25.5">
      <c r="A23" s="147">
        <v>16</v>
      </c>
      <c r="B23" s="148" t="s">
        <v>110</v>
      </c>
      <c r="C23" s="149" t="s">
        <v>111</v>
      </c>
      <c r="D23" s="150" t="s">
        <v>95</v>
      </c>
      <c r="E23" s="151">
        <v>0.6</v>
      </c>
      <c r="F23" s="151">
        <v>0</v>
      </c>
      <c r="G23" s="152">
        <f t="shared" si="0"/>
        <v>0</v>
      </c>
      <c r="H23" s="153">
        <v>0</v>
      </c>
      <c r="I23" s="153">
        <f t="shared" si="1"/>
        <v>0</v>
      </c>
      <c r="J23" s="153">
        <v>0</v>
      </c>
      <c r="K23" s="153">
        <f t="shared" si="2"/>
        <v>0</v>
      </c>
      <c r="Q23" s="146">
        <v>2</v>
      </c>
      <c r="AA23" s="122">
        <v>12</v>
      </c>
      <c r="AB23" s="122">
        <v>0</v>
      </c>
      <c r="AC23" s="122">
        <v>16</v>
      </c>
      <c r="BB23" s="122">
        <v>1</v>
      </c>
      <c r="BC23" s="122">
        <f t="shared" si="3"/>
        <v>0</v>
      </c>
      <c r="BD23" s="122">
        <f t="shared" si="4"/>
        <v>0</v>
      </c>
      <c r="BE23" s="122">
        <f t="shared" si="5"/>
        <v>0</v>
      </c>
      <c r="BF23" s="122">
        <f t="shared" si="6"/>
        <v>0</v>
      </c>
      <c r="BG23" s="122">
        <f t="shared" si="7"/>
        <v>0</v>
      </c>
    </row>
    <row r="24" spans="1:59" ht="25.5">
      <c r="A24" s="147">
        <v>17</v>
      </c>
      <c r="B24" s="148" t="s">
        <v>112</v>
      </c>
      <c r="C24" s="149" t="s">
        <v>113</v>
      </c>
      <c r="D24" s="150" t="s">
        <v>77</v>
      </c>
      <c r="E24" s="151">
        <v>7.6</v>
      </c>
      <c r="F24" s="151">
        <v>0</v>
      </c>
      <c r="G24" s="152">
        <f t="shared" si="0"/>
        <v>0</v>
      </c>
      <c r="H24" s="153">
        <v>0.00086</v>
      </c>
      <c r="I24" s="153">
        <f t="shared" si="1"/>
        <v>0.006535999999999999</v>
      </c>
      <c r="J24" s="153">
        <v>0</v>
      </c>
      <c r="K24" s="153">
        <f t="shared" si="2"/>
        <v>0</v>
      </c>
      <c r="Q24" s="146">
        <v>2</v>
      </c>
      <c r="AA24" s="122">
        <v>12</v>
      </c>
      <c r="AB24" s="122">
        <v>0</v>
      </c>
      <c r="AC24" s="122">
        <v>17</v>
      </c>
      <c r="BB24" s="122">
        <v>1</v>
      </c>
      <c r="BC24" s="122">
        <f t="shared" si="3"/>
        <v>0</v>
      </c>
      <c r="BD24" s="122">
        <f t="shared" si="4"/>
        <v>0</v>
      </c>
      <c r="BE24" s="122">
        <f t="shared" si="5"/>
        <v>0</v>
      </c>
      <c r="BF24" s="122">
        <f t="shared" si="6"/>
        <v>0</v>
      </c>
      <c r="BG24" s="122">
        <f t="shared" si="7"/>
        <v>0</v>
      </c>
    </row>
    <row r="25" spans="1:59" ht="12.75">
      <c r="A25" s="147">
        <v>18</v>
      </c>
      <c r="B25" s="148" t="s">
        <v>114</v>
      </c>
      <c r="C25" s="149" t="s">
        <v>115</v>
      </c>
      <c r="D25" s="150" t="s">
        <v>77</v>
      </c>
      <c r="E25" s="151">
        <v>7.6</v>
      </c>
      <c r="F25" s="151">
        <v>0</v>
      </c>
      <c r="G25" s="152">
        <f t="shared" si="0"/>
        <v>0</v>
      </c>
      <c r="H25" s="153">
        <v>0</v>
      </c>
      <c r="I25" s="153">
        <f t="shared" si="1"/>
        <v>0</v>
      </c>
      <c r="J25" s="153">
        <v>0</v>
      </c>
      <c r="K25" s="153">
        <f t="shared" si="2"/>
        <v>0</v>
      </c>
      <c r="Q25" s="146">
        <v>2</v>
      </c>
      <c r="AA25" s="122">
        <v>12</v>
      </c>
      <c r="AB25" s="122">
        <v>0</v>
      </c>
      <c r="AC25" s="122">
        <v>18</v>
      </c>
      <c r="BB25" s="122">
        <v>1</v>
      </c>
      <c r="BC25" s="122">
        <f t="shared" si="3"/>
        <v>0</v>
      </c>
      <c r="BD25" s="122">
        <f t="shared" si="4"/>
        <v>0</v>
      </c>
      <c r="BE25" s="122">
        <f t="shared" si="5"/>
        <v>0</v>
      </c>
      <c r="BF25" s="122">
        <f t="shared" si="6"/>
        <v>0</v>
      </c>
      <c r="BG25" s="122">
        <f t="shared" si="7"/>
        <v>0</v>
      </c>
    </row>
    <row r="26" spans="1:59" ht="25.5">
      <c r="A26" s="147">
        <v>19</v>
      </c>
      <c r="B26" s="148" t="s">
        <v>116</v>
      </c>
      <c r="C26" s="149" t="s">
        <v>117</v>
      </c>
      <c r="D26" s="150" t="s">
        <v>95</v>
      </c>
      <c r="E26" s="151">
        <v>31.2</v>
      </c>
      <c r="F26" s="151">
        <v>0</v>
      </c>
      <c r="G26" s="152">
        <f t="shared" si="0"/>
        <v>0</v>
      </c>
      <c r="H26" s="153">
        <v>0</v>
      </c>
      <c r="I26" s="153">
        <f t="shared" si="1"/>
        <v>0</v>
      </c>
      <c r="J26" s="153">
        <v>0</v>
      </c>
      <c r="K26" s="153">
        <f t="shared" si="2"/>
        <v>0</v>
      </c>
      <c r="Q26" s="146">
        <v>2</v>
      </c>
      <c r="AA26" s="122">
        <v>12</v>
      </c>
      <c r="AB26" s="122">
        <v>0</v>
      </c>
      <c r="AC26" s="122">
        <v>19</v>
      </c>
      <c r="BB26" s="122">
        <v>1</v>
      </c>
      <c r="BC26" s="122">
        <f t="shared" si="3"/>
        <v>0</v>
      </c>
      <c r="BD26" s="122">
        <f t="shared" si="4"/>
        <v>0</v>
      </c>
      <c r="BE26" s="122">
        <f t="shared" si="5"/>
        <v>0</v>
      </c>
      <c r="BF26" s="122">
        <f t="shared" si="6"/>
        <v>0</v>
      </c>
      <c r="BG26" s="122">
        <f t="shared" si="7"/>
        <v>0</v>
      </c>
    </row>
    <row r="27" spans="1:59" ht="12.75">
      <c r="A27" s="147">
        <v>20</v>
      </c>
      <c r="B27" s="148" t="s">
        <v>118</v>
      </c>
      <c r="C27" s="149" t="s">
        <v>119</v>
      </c>
      <c r="D27" s="150" t="s">
        <v>80</v>
      </c>
      <c r="E27" s="151">
        <v>1</v>
      </c>
      <c r="F27" s="151">
        <v>0</v>
      </c>
      <c r="G27" s="152">
        <f t="shared" si="0"/>
        <v>0</v>
      </c>
      <c r="H27" s="153">
        <v>0</v>
      </c>
      <c r="I27" s="153">
        <f t="shared" si="1"/>
        <v>0</v>
      </c>
      <c r="J27" s="153">
        <v>0</v>
      </c>
      <c r="K27" s="153">
        <f t="shared" si="2"/>
        <v>0</v>
      </c>
      <c r="Q27" s="146">
        <v>2</v>
      </c>
      <c r="AA27" s="122">
        <v>12</v>
      </c>
      <c r="AB27" s="122">
        <v>0</v>
      </c>
      <c r="AC27" s="122">
        <v>20</v>
      </c>
      <c r="BB27" s="122">
        <v>1</v>
      </c>
      <c r="BC27" s="122">
        <f t="shared" si="3"/>
        <v>0</v>
      </c>
      <c r="BD27" s="122">
        <f t="shared" si="4"/>
        <v>0</v>
      </c>
      <c r="BE27" s="122">
        <f t="shared" si="5"/>
        <v>0</v>
      </c>
      <c r="BF27" s="122">
        <f t="shared" si="6"/>
        <v>0</v>
      </c>
      <c r="BG27" s="122">
        <f t="shared" si="7"/>
        <v>0</v>
      </c>
    </row>
    <row r="28" spans="1:59" ht="12.75">
      <c r="A28" s="147">
        <v>21</v>
      </c>
      <c r="B28" s="148" t="s">
        <v>120</v>
      </c>
      <c r="C28" s="149" t="s">
        <v>121</v>
      </c>
      <c r="D28" s="150" t="s">
        <v>80</v>
      </c>
      <c r="E28" s="151">
        <v>1</v>
      </c>
      <c r="F28" s="151">
        <v>0</v>
      </c>
      <c r="G28" s="152">
        <f t="shared" si="0"/>
        <v>0</v>
      </c>
      <c r="H28" s="153">
        <v>0</v>
      </c>
      <c r="I28" s="153">
        <f t="shared" si="1"/>
        <v>0</v>
      </c>
      <c r="J28" s="153">
        <v>0</v>
      </c>
      <c r="K28" s="153">
        <f t="shared" si="2"/>
        <v>0</v>
      </c>
      <c r="Q28" s="146">
        <v>2</v>
      </c>
      <c r="AA28" s="122">
        <v>12</v>
      </c>
      <c r="AB28" s="122">
        <v>0</v>
      </c>
      <c r="AC28" s="122">
        <v>21</v>
      </c>
      <c r="BB28" s="122">
        <v>1</v>
      </c>
      <c r="BC28" s="122">
        <f t="shared" si="3"/>
        <v>0</v>
      </c>
      <c r="BD28" s="122">
        <f t="shared" si="4"/>
        <v>0</v>
      </c>
      <c r="BE28" s="122">
        <f t="shared" si="5"/>
        <v>0</v>
      </c>
      <c r="BF28" s="122">
        <f t="shared" si="6"/>
        <v>0</v>
      </c>
      <c r="BG28" s="122">
        <f t="shared" si="7"/>
        <v>0</v>
      </c>
    </row>
    <row r="29" spans="1:59" ht="12.75">
      <c r="A29" s="147">
        <v>22</v>
      </c>
      <c r="B29" s="148" t="s">
        <v>122</v>
      </c>
      <c r="C29" s="149" t="s">
        <v>123</v>
      </c>
      <c r="D29" s="150" t="s">
        <v>80</v>
      </c>
      <c r="E29" s="151">
        <v>1</v>
      </c>
      <c r="F29" s="151">
        <v>0</v>
      </c>
      <c r="G29" s="152">
        <f t="shared" si="0"/>
        <v>0</v>
      </c>
      <c r="H29" s="153">
        <v>0</v>
      </c>
      <c r="I29" s="153">
        <f t="shared" si="1"/>
        <v>0</v>
      </c>
      <c r="J29" s="153">
        <v>0</v>
      </c>
      <c r="K29" s="153">
        <f t="shared" si="2"/>
        <v>0</v>
      </c>
      <c r="Q29" s="146">
        <v>2</v>
      </c>
      <c r="AA29" s="122">
        <v>12</v>
      </c>
      <c r="AB29" s="122">
        <v>0</v>
      </c>
      <c r="AC29" s="122">
        <v>22</v>
      </c>
      <c r="BB29" s="122">
        <v>1</v>
      </c>
      <c r="BC29" s="122">
        <f t="shared" si="3"/>
        <v>0</v>
      </c>
      <c r="BD29" s="122">
        <f t="shared" si="4"/>
        <v>0</v>
      </c>
      <c r="BE29" s="122">
        <f t="shared" si="5"/>
        <v>0</v>
      </c>
      <c r="BF29" s="122">
        <f t="shared" si="6"/>
        <v>0</v>
      </c>
      <c r="BG29" s="122">
        <f t="shared" si="7"/>
        <v>0</v>
      </c>
    </row>
    <row r="30" spans="1:59" ht="25.5">
      <c r="A30" s="147">
        <v>23</v>
      </c>
      <c r="B30" s="148" t="s">
        <v>124</v>
      </c>
      <c r="C30" s="149" t="s">
        <v>125</v>
      </c>
      <c r="D30" s="150" t="s">
        <v>95</v>
      </c>
      <c r="E30" s="151">
        <v>13.7</v>
      </c>
      <c r="F30" s="151">
        <v>0</v>
      </c>
      <c r="G30" s="152">
        <f t="shared" si="0"/>
        <v>0</v>
      </c>
      <c r="H30" s="153">
        <v>0</v>
      </c>
      <c r="I30" s="153">
        <f t="shared" si="1"/>
        <v>0</v>
      </c>
      <c r="J30" s="153">
        <v>0</v>
      </c>
      <c r="K30" s="153">
        <f t="shared" si="2"/>
        <v>0</v>
      </c>
      <c r="Q30" s="146">
        <v>2</v>
      </c>
      <c r="AA30" s="122">
        <v>12</v>
      </c>
      <c r="AB30" s="122">
        <v>0</v>
      </c>
      <c r="AC30" s="122">
        <v>23</v>
      </c>
      <c r="BB30" s="122">
        <v>1</v>
      </c>
      <c r="BC30" s="122">
        <f t="shared" si="3"/>
        <v>0</v>
      </c>
      <c r="BD30" s="122">
        <f t="shared" si="4"/>
        <v>0</v>
      </c>
      <c r="BE30" s="122">
        <f t="shared" si="5"/>
        <v>0</v>
      </c>
      <c r="BF30" s="122">
        <f t="shared" si="6"/>
        <v>0</v>
      </c>
      <c r="BG30" s="122">
        <f t="shared" si="7"/>
        <v>0</v>
      </c>
    </row>
    <row r="31" spans="1:59" ht="12.75">
      <c r="A31" s="147">
        <v>24</v>
      </c>
      <c r="B31" s="148" t="s">
        <v>126</v>
      </c>
      <c r="C31" s="149" t="s">
        <v>127</v>
      </c>
      <c r="D31" s="150" t="s">
        <v>95</v>
      </c>
      <c r="E31" s="151">
        <v>13.7</v>
      </c>
      <c r="F31" s="151">
        <v>0</v>
      </c>
      <c r="G31" s="152">
        <f t="shared" si="0"/>
        <v>0</v>
      </c>
      <c r="H31" s="153">
        <v>0</v>
      </c>
      <c r="I31" s="153">
        <f t="shared" si="1"/>
        <v>0</v>
      </c>
      <c r="J31" s="153">
        <v>0</v>
      </c>
      <c r="K31" s="153">
        <f t="shared" si="2"/>
        <v>0</v>
      </c>
      <c r="Q31" s="146">
        <v>2</v>
      </c>
      <c r="AA31" s="122">
        <v>12</v>
      </c>
      <c r="AB31" s="122">
        <v>0</v>
      </c>
      <c r="AC31" s="122">
        <v>24</v>
      </c>
      <c r="BB31" s="122">
        <v>1</v>
      </c>
      <c r="BC31" s="122">
        <f t="shared" si="3"/>
        <v>0</v>
      </c>
      <c r="BD31" s="122">
        <f t="shared" si="4"/>
        <v>0</v>
      </c>
      <c r="BE31" s="122">
        <f t="shared" si="5"/>
        <v>0</v>
      </c>
      <c r="BF31" s="122">
        <f t="shared" si="6"/>
        <v>0</v>
      </c>
      <c r="BG31" s="122">
        <f t="shared" si="7"/>
        <v>0</v>
      </c>
    </row>
    <row r="32" spans="1:59" ht="25.5">
      <c r="A32" s="147">
        <v>25</v>
      </c>
      <c r="B32" s="148" t="s">
        <v>128</v>
      </c>
      <c r="C32" s="149" t="s">
        <v>129</v>
      </c>
      <c r="D32" s="150" t="s">
        <v>95</v>
      </c>
      <c r="E32" s="151">
        <v>11.3</v>
      </c>
      <c r="F32" s="151">
        <v>0</v>
      </c>
      <c r="G32" s="152">
        <f t="shared" si="0"/>
        <v>0</v>
      </c>
      <c r="H32" s="153">
        <v>0</v>
      </c>
      <c r="I32" s="153">
        <f t="shared" si="1"/>
        <v>0</v>
      </c>
      <c r="J32" s="153">
        <v>0</v>
      </c>
      <c r="K32" s="153">
        <f t="shared" si="2"/>
        <v>0</v>
      </c>
      <c r="Q32" s="146">
        <v>2</v>
      </c>
      <c r="AA32" s="122">
        <v>12</v>
      </c>
      <c r="AB32" s="122">
        <v>0</v>
      </c>
      <c r="AC32" s="122">
        <v>25</v>
      </c>
      <c r="BB32" s="122">
        <v>1</v>
      </c>
      <c r="BC32" s="122">
        <f t="shared" si="3"/>
        <v>0</v>
      </c>
      <c r="BD32" s="122">
        <f t="shared" si="4"/>
        <v>0</v>
      </c>
      <c r="BE32" s="122">
        <f t="shared" si="5"/>
        <v>0</v>
      </c>
      <c r="BF32" s="122">
        <f t="shared" si="6"/>
        <v>0</v>
      </c>
      <c r="BG32" s="122">
        <f t="shared" si="7"/>
        <v>0</v>
      </c>
    </row>
    <row r="33" spans="1:59" ht="25.5">
      <c r="A33" s="147">
        <v>26</v>
      </c>
      <c r="B33" s="148" t="s">
        <v>128</v>
      </c>
      <c r="C33" s="149" t="s">
        <v>130</v>
      </c>
      <c r="D33" s="150" t="s">
        <v>95</v>
      </c>
      <c r="E33" s="151">
        <v>2.2</v>
      </c>
      <c r="F33" s="151">
        <v>0</v>
      </c>
      <c r="G33" s="152">
        <f t="shared" si="0"/>
        <v>0</v>
      </c>
      <c r="H33" s="153">
        <v>0</v>
      </c>
      <c r="I33" s="153">
        <f t="shared" si="1"/>
        <v>0</v>
      </c>
      <c r="J33" s="153">
        <v>0</v>
      </c>
      <c r="K33" s="153">
        <f t="shared" si="2"/>
        <v>0</v>
      </c>
      <c r="Q33" s="146">
        <v>2</v>
      </c>
      <c r="AA33" s="122">
        <v>12</v>
      </c>
      <c r="AB33" s="122">
        <v>0</v>
      </c>
      <c r="AC33" s="122">
        <v>26</v>
      </c>
      <c r="BB33" s="122">
        <v>1</v>
      </c>
      <c r="BC33" s="122">
        <f t="shared" si="3"/>
        <v>0</v>
      </c>
      <c r="BD33" s="122">
        <f t="shared" si="4"/>
        <v>0</v>
      </c>
      <c r="BE33" s="122">
        <f t="shared" si="5"/>
        <v>0</v>
      </c>
      <c r="BF33" s="122">
        <f t="shared" si="6"/>
        <v>0</v>
      </c>
      <c r="BG33" s="122">
        <f t="shared" si="7"/>
        <v>0</v>
      </c>
    </row>
    <row r="34" spans="1:59" ht="25.5">
      <c r="A34" s="147">
        <v>27</v>
      </c>
      <c r="B34" s="148" t="s">
        <v>131</v>
      </c>
      <c r="C34" s="149" t="s">
        <v>132</v>
      </c>
      <c r="D34" s="150" t="s">
        <v>95</v>
      </c>
      <c r="E34" s="151">
        <v>2.4</v>
      </c>
      <c r="F34" s="151">
        <v>0</v>
      </c>
      <c r="G34" s="152">
        <f t="shared" si="0"/>
        <v>0</v>
      </c>
      <c r="H34" s="153">
        <v>1.7</v>
      </c>
      <c r="I34" s="153">
        <f t="shared" si="1"/>
        <v>4.08</v>
      </c>
      <c r="J34" s="153">
        <v>0</v>
      </c>
      <c r="K34" s="153">
        <f t="shared" si="2"/>
        <v>0</v>
      </c>
      <c r="Q34" s="146">
        <v>2</v>
      </c>
      <c r="AA34" s="122">
        <v>12</v>
      </c>
      <c r="AB34" s="122">
        <v>0</v>
      </c>
      <c r="AC34" s="122">
        <v>27</v>
      </c>
      <c r="BB34" s="122">
        <v>1</v>
      </c>
      <c r="BC34" s="122">
        <f t="shared" si="3"/>
        <v>0</v>
      </c>
      <c r="BD34" s="122">
        <f t="shared" si="4"/>
        <v>0</v>
      </c>
      <c r="BE34" s="122">
        <f t="shared" si="5"/>
        <v>0</v>
      </c>
      <c r="BF34" s="122">
        <f t="shared" si="6"/>
        <v>0</v>
      </c>
      <c r="BG34" s="122">
        <f t="shared" si="7"/>
        <v>0</v>
      </c>
    </row>
    <row r="35" spans="1:59" ht="25.5">
      <c r="A35" s="147">
        <v>28</v>
      </c>
      <c r="B35" s="148" t="s">
        <v>131</v>
      </c>
      <c r="C35" s="149" t="s">
        <v>133</v>
      </c>
      <c r="D35" s="150" t="s">
        <v>95</v>
      </c>
      <c r="E35" s="151">
        <v>9.3</v>
      </c>
      <c r="F35" s="151">
        <v>0</v>
      </c>
      <c r="G35" s="152">
        <f t="shared" si="0"/>
        <v>0</v>
      </c>
      <c r="H35" s="153">
        <v>1.7</v>
      </c>
      <c r="I35" s="153">
        <f t="shared" si="1"/>
        <v>15.81</v>
      </c>
      <c r="J35" s="153">
        <v>0</v>
      </c>
      <c r="K35" s="153">
        <f t="shared" si="2"/>
        <v>0</v>
      </c>
      <c r="Q35" s="146">
        <v>2</v>
      </c>
      <c r="AA35" s="122">
        <v>12</v>
      </c>
      <c r="AB35" s="122">
        <v>0</v>
      </c>
      <c r="AC35" s="122">
        <v>28</v>
      </c>
      <c r="BB35" s="122">
        <v>1</v>
      </c>
      <c r="BC35" s="122">
        <f t="shared" si="3"/>
        <v>0</v>
      </c>
      <c r="BD35" s="122">
        <f t="shared" si="4"/>
        <v>0</v>
      </c>
      <c r="BE35" s="122">
        <f t="shared" si="5"/>
        <v>0</v>
      </c>
      <c r="BF35" s="122">
        <f t="shared" si="6"/>
        <v>0</v>
      </c>
      <c r="BG35" s="122">
        <f t="shared" si="7"/>
        <v>0</v>
      </c>
    </row>
    <row r="36" spans="1:59" ht="12.75">
      <c r="A36" s="147">
        <v>29</v>
      </c>
      <c r="B36" s="148" t="s">
        <v>134</v>
      </c>
      <c r="C36" s="149" t="s">
        <v>135</v>
      </c>
      <c r="D36" s="150" t="s">
        <v>95</v>
      </c>
      <c r="E36" s="151">
        <v>13.7</v>
      </c>
      <c r="F36" s="151">
        <v>0</v>
      </c>
      <c r="G36" s="152">
        <f t="shared" si="0"/>
        <v>0</v>
      </c>
      <c r="H36" s="153">
        <v>0</v>
      </c>
      <c r="I36" s="153">
        <f t="shared" si="1"/>
        <v>0</v>
      </c>
      <c r="J36" s="153">
        <v>0</v>
      </c>
      <c r="K36" s="153">
        <f t="shared" si="2"/>
        <v>0</v>
      </c>
      <c r="Q36" s="146">
        <v>2</v>
      </c>
      <c r="AA36" s="122">
        <v>12</v>
      </c>
      <c r="AB36" s="122">
        <v>0</v>
      </c>
      <c r="AC36" s="122">
        <v>29</v>
      </c>
      <c r="BB36" s="122">
        <v>1</v>
      </c>
      <c r="BC36" s="122">
        <f t="shared" si="3"/>
        <v>0</v>
      </c>
      <c r="BD36" s="122">
        <f t="shared" si="4"/>
        <v>0</v>
      </c>
      <c r="BE36" s="122">
        <f t="shared" si="5"/>
        <v>0</v>
      </c>
      <c r="BF36" s="122">
        <f t="shared" si="6"/>
        <v>0</v>
      </c>
      <c r="BG36" s="122">
        <f t="shared" si="7"/>
        <v>0</v>
      </c>
    </row>
    <row r="37" spans="1:59" ht="12.75">
      <c r="A37" s="154"/>
      <c r="B37" s="155" t="s">
        <v>72</v>
      </c>
      <c r="C37" s="156" t="str">
        <f>CONCATENATE(B7," ",C7)</f>
        <v>1 Zemní práce</v>
      </c>
      <c r="D37" s="154"/>
      <c r="E37" s="157"/>
      <c r="F37" s="157"/>
      <c r="G37" s="158">
        <f>SUM(G7:G36)</f>
        <v>0</v>
      </c>
      <c r="H37" s="159"/>
      <c r="I37" s="160">
        <f>SUM(I7:I36)</f>
        <v>19.966328</v>
      </c>
      <c r="J37" s="159"/>
      <c r="K37" s="160">
        <f>SUM(K7:K36)</f>
        <v>0</v>
      </c>
      <c r="Q37" s="146">
        <v>4</v>
      </c>
      <c r="BC37" s="161">
        <f>SUM(BC7:BC36)</f>
        <v>0</v>
      </c>
      <c r="BD37" s="161">
        <f>SUM(BD7:BD36)</f>
        <v>0</v>
      </c>
      <c r="BE37" s="161">
        <f>SUM(BE7:BE36)</f>
        <v>0</v>
      </c>
      <c r="BF37" s="161">
        <f>SUM(BF7:BF36)</f>
        <v>0</v>
      </c>
      <c r="BG37" s="161">
        <f>SUM(BG7:BG36)</f>
        <v>0</v>
      </c>
    </row>
    <row r="38" spans="1:17" ht="12.75">
      <c r="A38" s="139" t="s">
        <v>69</v>
      </c>
      <c r="B38" s="140" t="s">
        <v>136</v>
      </c>
      <c r="C38" s="141" t="s">
        <v>137</v>
      </c>
      <c r="D38" s="142"/>
      <c r="E38" s="143"/>
      <c r="F38" s="143"/>
      <c r="G38" s="144"/>
      <c r="H38" s="145"/>
      <c r="I38" s="145"/>
      <c r="J38" s="145"/>
      <c r="K38" s="145"/>
      <c r="Q38" s="146">
        <v>1</v>
      </c>
    </row>
    <row r="39" spans="1:59" ht="25.5">
      <c r="A39" s="147">
        <v>30</v>
      </c>
      <c r="B39" s="148" t="s">
        <v>138</v>
      </c>
      <c r="C39" s="149" t="s">
        <v>139</v>
      </c>
      <c r="D39" s="150" t="s">
        <v>88</v>
      </c>
      <c r="E39" s="151">
        <v>7.5</v>
      </c>
      <c r="F39" s="151">
        <v>0</v>
      </c>
      <c r="G39" s="152">
        <f aca="true" t="shared" si="8" ref="G39:G45">E39*F39</f>
        <v>0</v>
      </c>
      <c r="H39" s="153">
        <v>0</v>
      </c>
      <c r="I39" s="153">
        <f aca="true" t="shared" si="9" ref="I39:I45">E39*H39</f>
        <v>0</v>
      </c>
      <c r="J39" s="153">
        <v>0</v>
      </c>
      <c r="K39" s="153">
        <f aca="true" t="shared" si="10" ref="K39:K45">E39*J39</f>
        <v>0</v>
      </c>
      <c r="Q39" s="146">
        <v>2</v>
      </c>
      <c r="AA39" s="122">
        <v>12</v>
      </c>
      <c r="AB39" s="122">
        <v>0</v>
      </c>
      <c r="AC39" s="122">
        <v>30</v>
      </c>
      <c r="BB39" s="122">
        <v>1</v>
      </c>
      <c r="BC39" s="122">
        <f aca="true" t="shared" si="11" ref="BC39:BC45">IF(BB39=1,G39,0)</f>
        <v>0</v>
      </c>
      <c r="BD39" s="122">
        <f aca="true" t="shared" si="12" ref="BD39:BD45">IF(BB39=2,G39,0)</f>
        <v>0</v>
      </c>
      <c r="BE39" s="122">
        <f aca="true" t="shared" si="13" ref="BE39:BE45">IF(BB39=3,G39,0)</f>
        <v>0</v>
      </c>
      <c r="BF39" s="122">
        <f aca="true" t="shared" si="14" ref="BF39:BF45">IF(BB39=4,G39,0)</f>
        <v>0</v>
      </c>
      <c r="BG39" s="122">
        <f aca="true" t="shared" si="15" ref="BG39:BG45">IF(BB39=5,G39,0)</f>
        <v>0</v>
      </c>
    </row>
    <row r="40" spans="1:59" ht="25.5">
      <c r="A40" s="147">
        <v>31</v>
      </c>
      <c r="B40" s="148" t="s">
        <v>140</v>
      </c>
      <c r="C40" s="149" t="s">
        <v>141</v>
      </c>
      <c r="D40" s="150" t="s">
        <v>88</v>
      </c>
      <c r="E40" s="151">
        <v>7.5</v>
      </c>
      <c r="F40" s="151">
        <v>0</v>
      </c>
      <c r="G40" s="152">
        <f t="shared" si="8"/>
        <v>0</v>
      </c>
      <c r="H40" s="153">
        <v>0.00022</v>
      </c>
      <c r="I40" s="153">
        <f t="shared" si="9"/>
        <v>0.00165</v>
      </c>
      <c r="J40" s="153">
        <v>0</v>
      </c>
      <c r="K40" s="153">
        <f t="shared" si="10"/>
        <v>0</v>
      </c>
      <c r="Q40" s="146">
        <v>2</v>
      </c>
      <c r="AA40" s="122">
        <v>12</v>
      </c>
      <c r="AB40" s="122">
        <v>1</v>
      </c>
      <c r="AC40" s="122">
        <v>31</v>
      </c>
      <c r="BB40" s="122">
        <v>1</v>
      </c>
      <c r="BC40" s="122">
        <f t="shared" si="11"/>
        <v>0</v>
      </c>
      <c r="BD40" s="122">
        <f t="shared" si="12"/>
        <v>0</v>
      </c>
      <c r="BE40" s="122">
        <f t="shared" si="13"/>
        <v>0</v>
      </c>
      <c r="BF40" s="122">
        <f t="shared" si="14"/>
        <v>0</v>
      </c>
      <c r="BG40" s="122">
        <f t="shared" si="15"/>
        <v>0</v>
      </c>
    </row>
    <row r="41" spans="1:59" ht="12.75">
      <c r="A41" s="147">
        <v>32</v>
      </c>
      <c r="B41" s="148" t="s">
        <v>142</v>
      </c>
      <c r="C41" s="149" t="s">
        <v>143</v>
      </c>
      <c r="D41" s="150" t="s">
        <v>80</v>
      </c>
      <c r="E41" s="151">
        <v>1</v>
      </c>
      <c r="F41" s="151">
        <v>0</v>
      </c>
      <c r="G41" s="152">
        <f t="shared" si="8"/>
        <v>0</v>
      </c>
      <c r="H41" s="153">
        <v>0</v>
      </c>
      <c r="I41" s="153">
        <f t="shared" si="9"/>
        <v>0</v>
      </c>
      <c r="J41" s="153">
        <v>0</v>
      </c>
      <c r="K41" s="153">
        <f t="shared" si="10"/>
        <v>0</v>
      </c>
      <c r="Q41" s="146">
        <v>2</v>
      </c>
      <c r="AA41" s="122">
        <v>12</v>
      </c>
      <c r="AB41" s="122">
        <v>1</v>
      </c>
      <c r="AC41" s="122">
        <v>32</v>
      </c>
      <c r="BB41" s="122">
        <v>1</v>
      </c>
      <c r="BC41" s="122">
        <f t="shared" si="11"/>
        <v>0</v>
      </c>
      <c r="BD41" s="122">
        <f t="shared" si="12"/>
        <v>0</v>
      </c>
      <c r="BE41" s="122">
        <f t="shared" si="13"/>
        <v>0</v>
      </c>
      <c r="BF41" s="122">
        <f t="shared" si="14"/>
        <v>0</v>
      </c>
      <c r="BG41" s="122">
        <f t="shared" si="15"/>
        <v>0</v>
      </c>
    </row>
    <row r="42" spans="1:59" ht="12.75">
      <c r="A42" s="147">
        <v>33</v>
      </c>
      <c r="B42" s="148" t="s">
        <v>144</v>
      </c>
      <c r="C42" s="149" t="s">
        <v>145</v>
      </c>
      <c r="D42" s="150" t="s">
        <v>80</v>
      </c>
      <c r="E42" s="151">
        <v>1</v>
      </c>
      <c r="F42" s="151">
        <v>0</v>
      </c>
      <c r="G42" s="152">
        <f t="shared" si="8"/>
        <v>0</v>
      </c>
      <c r="H42" s="153">
        <v>0</v>
      </c>
      <c r="I42" s="153">
        <f t="shared" si="9"/>
        <v>0</v>
      </c>
      <c r="J42" s="153">
        <v>0</v>
      </c>
      <c r="K42" s="153">
        <f t="shared" si="10"/>
        <v>0</v>
      </c>
      <c r="Q42" s="146">
        <v>2</v>
      </c>
      <c r="AA42" s="122">
        <v>12</v>
      </c>
      <c r="AB42" s="122">
        <v>1</v>
      </c>
      <c r="AC42" s="122">
        <v>33</v>
      </c>
      <c r="BB42" s="122">
        <v>1</v>
      </c>
      <c r="BC42" s="122">
        <f t="shared" si="11"/>
        <v>0</v>
      </c>
      <c r="BD42" s="122">
        <f t="shared" si="12"/>
        <v>0</v>
      </c>
      <c r="BE42" s="122">
        <f t="shared" si="13"/>
        <v>0</v>
      </c>
      <c r="BF42" s="122">
        <f t="shared" si="14"/>
        <v>0</v>
      </c>
      <c r="BG42" s="122">
        <f t="shared" si="15"/>
        <v>0</v>
      </c>
    </row>
    <row r="43" spans="1:59" ht="12.75">
      <c r="A43" s="147">
        <v>34</v>
      </c>
      <c r="B43" s="148" t="s">
        <v>146</v>
      </c>
      <c r="C43" s="149" t="s">
        <v>147</v>
      </c>
      <c r="D43" s="150" t="s">
        <v>95</v>
      </c>
      <c r="E43" s="151">
        <v>0.43</v>
      </c>
      <c r="F43" s="151">
        <v>0</v>
      </c>
      <c r="G43" s="152">
        <f t="shared" si="8"/>
        <v>0</v>
      </c>
      <c r="H43" s="153">
        <v>2.525</v>
      </c>
      <c r="I43" s="153">
        <f t="shared" si="9"/>
        <v>1.08575</v>
      </c>
      <c r="J43" s="153">
        <v>0</v>
      </c>
      <c r="K43" s="153">
        <f t="shared" si="10"/>
        <v>0</v>
      </c>
      <c r="Q43" s="146">
        <v>2</v>
      </c>
      <c r="AA43" s="122">
        <v>12</v>
      </c>
      <c r="AB43" s="122">
        <v>0</v>
      </c>
      <c r="AC43" s="122">
        <v>34</v>
      </c>
      <c r="BB43" s="122">
        <v>1</v>
      </c>
      <c r="BC43" s="122">
        <f t="shared" si="11"/>
        <v>0</v>
      </c>
      <c r="BD43" s="122">
        <f t="shared" si="12"/>
        <v>0</v>
      </c>
      <c r="BE43" s="122">
        <f t="shared" si="13"/>
        <v>0</v>
      </c>
      <c r="BF43" s="122">
        <f t="shared" si="14"/>
        <v>0</v>
      </c>
      <c r="BG43" s="122">
        <f t="shared" si="15"/>
        <v>0</v>
      </c>
    </row>
    <row r="44" spans="1:59" ht="25.5">
      <c r="A44" s="147">
        <v>35</v>
      </c>
      <c r="B44" s="148" t="s">
        <v>148</v>
      </c>
      <c r="C44" s="149" t="s">
        <v>149</v>
      </c>
      <c r="D44" s="150" t="s">
        <v>150</v>
      </c>
      <c r="E44" s="151">
        <v>0.03</v>
      </c>
      <c r="F44" s="151">
        <v>0</v>
      </c>
      <c r="G44" s="152">
        <f t="shared" si="8"/>
        <v>0</v>
      </c>
      <c r="H44" s="153">
        <v>1.05474</v>
      </c>
      <c r="I44" s="153">
        <f t="shared" si="9"/>
        <v>0.0316422</v>
      </c>
      <c r="J44" s="153">
        <v>0</v>
      </c>
      <c r="K44" s="153">
        <f t="shared" si="10"/>
        <v>0</v>
      </c>
      <c r="Q44" s="146">
        <v>2</v>
      </c>
      <c r="AA44" s="122">
        <v>12</v>
      </c>
      <c r="AB44" s="122">
        <v>0</v>
      </c>
      <c r="AC44" s="122">
        <v>35</v>
      </c>
      <c r="BB44" s="122">
        <v>1</v>
      </c>
      <c r="BC44" s="122">
        <f t="shared" si="11"/>
        <v>0</v>
      </c>
      <c r="BD44" s="122">
        <f t="shared" si="12"/>
        <v>0</v>
      </c>
      <c r="BE44" s="122">
        <f t="shared" si="13"/>
        <v>0</v>
      </c>
      <c r="BF44" s="122">
        <f t="shared" si="14"/>
        <v>0</v>
      </c>
      <c r="BG44" s="122">
        <f t="shared" si="15"/>
        <v>0</v>
      </c>
    </row>
    <row r="45" spans="1:59" ht="25.5">
      <c r="A45" s="147">
        <v>36</v>
      </c>
      <c r="B45" s="148" t="s">
        <v>151</v>
      </c>
      <c r="C45" s="149" t="s">
        <v>152</v>
      </c>
      <c r="D45" s="150" t="s">
        <v>95</v>
      </c>
      <c r="E45" s="151">
        <v>0.23</v>
      </c>
      <c r="F45" s="151">
        <v>0</v>
      </c>
      <c r="G45" s="152">
        <f t="shared" si="8"/>
        <v>0</v>
      </c>
      <c r="H45" s="153">
        <v>2.525</v>
      </c>
      <c r="I45" s="153">
        <f t="shared" si="9"/>
        <v>0.58075</v>
      </c>
      <c r="J45" s="153">
        <v>0</v>
      </c>
      <c r="K45" s="153">
        <f t="shared" si="10"/>
        <v>0</v>
      </c>
      <c r="Q45" s="146">
        <v>2</v>
      </c>
      <c r="AA45" s="122">
        <v>12</v>
      </c>
      <c r="AB45" s="122">
        <v>0</v>
      </c>
      <c r="AC45" s="122">
        <v>36</v>
      </c>
      <c r="BB45" s="122">
        <v>1</v>
      </c>
      <c r="BC45" s="122">
        <f t="shared" si="11"/>
        <v>0</v>
      </c>
      <c r="BD45" s="122">
        <f t="shared" si="12"/>
        <v>0</v>
      </c>
      <c r="BE45" s="122">
        <f t="shared" si="13"/>
        <v>0</v>
      </c>
      <c r="BF45" s="122">
        <f t="shared" si="14"/>
        <v>0</v>
      </c>
      <c r="BG45" s="122">
        <f t="shared" si="15"/>
        <v>0</v>
      </c>
    </row>
    <row r="46" spans="1:59" ht="12.75">
      <c r="A46" s="154"/>
      <c r="B46" s="155" t="s">
        <v>72</v>
      </c>
      <c r="C46" s="156" t="str">
        <f>CONCATENATE(B38," ",C38)</f>
        <v>2 Základy,zvláštní zakládání</v>
      </c>
      <c r="D46" s="154"/>
      <c r="E46" s="157"/>
      <c r="F46" s="157"/>
      <c r="G46" s="158">
        <f>SUM(G38:G45)</f>
        <v>0</v>
      </c>
      <c r="H46" s="159"/>
      <c r="I46" s="160">
        <f>SUM(I38:I45)</f>
        <v>1.6997922</v>
      </c>
      <c r="J46" s="159"/>
      <c r="K46" s="160">
        <f>SUM(K38:K45)</f>
        <v>0</v>
      </c>
      <c r="Q46" s="146">
        <v>4</v>
      </c>
      <c r="BC46" s="161">
        <f>SUM(BC38:BC45)</f>
        <v>0</v>
      </c>
      <c r="BD46" s="161">
        <f>SUM(BD38:BD45)</f>
        <v>0</v>
      </c>
      <c r="BE46" s="161">
        <f>SUM(BE38:BE45)</f>
        <v>0</v>
      </c>
      <c r="BF46" s="161">
        <f>SUM(BF38:BF45)</f>
        <v>0</v>
      </c>
      <c r="BG46" s="161">
        <f>SUM(BG38:BG45)</f>
        <v>0</v>
      </c>
    </row>
    <row r="47" spans="1:17" ht="12.75">
      <c r="A47" s="139" t="s">
        <v>69</v>
      </c>
      <c r="B47" s="140" t="s">
        <v>153</v>
      </c>
      <c r="C47" s="141" t="s">
        <v>154</v>
      </c>
      <c r="D47" s="142"/>
      <c r="E47" s="143"/>
      <c r="F47" s="143"/>
      <c r="G47" s="144"/>
      <c r="H47" s="145"/>
      <c r="I47" s="145"/>
      <c r="J47" s="145"/>
      <c r="K47" s="145"/>
      <c r="Q47" s="146">
        <v>1</v>
      </c>
    </row>
    <row r="48" spans="1:59" ht="12.75">
      <c r="A48" s="147">
        <v>37</v>
      </c>
      <c r="B48" s="148" t="s">
        <v>155</v>
      </c>
      <c r="C48" s="149" t="s">
        <v>156</v>
      </c>
      <c r="D48" s="150" t="s">
        <v>95</v>
      </c>
      <c r="E48" s="151">
        <v>2</v>
      </c>
      <c r="F48" s="151">
        <v>0</v>
      </c>
      <c r="G48" s="152">
        <f>E48*F48</f>
        <v>0</v>
      </c>
      <c r="H48" s="153">
        <v>1.89077</v>
      </c>
      <c r="I48" s="153">
        <f>E48*H48</f>
        <v>3.78154</v>
      </c>
      <c r="J48" s="153">
        <v>0</v>
      </c>
      <c r="K48" s="153">
        <f>E48*J48</f>
        <v>0</v>
      </c>
      <c r="Q48" s="146">
        <v>2</v>
      </c>
      <c r="AA48" s="122">
        <v>12</v>
      </c>
      <c r="AB48" s="122">
        <v>0</v>
      </c>
      <c r="AC48" s="122">
        <v>37</v>
      </c>
      <c r="BB48" s="122">
        <v>1</v>
      </c>
      <c r="BC48" s="122">
        <f>IF(BB48=1,G48,0)</f>
        <v>0</v>
      </c>
      <c r="BD48" s="122">
        <f>IF(BB48=2,G48,0)</f>
        <v>0</v>
      </c>
      <c r="BE48" s="122">
        <f>IF(BB48=3,G48,0)</f>
        <v>0</v>
      </c>
      <c r="BF48" s="122">
        <f>IF(BB48=4,G48,0)</f>
        <v>0</v>
      </c>
      <c r="BG48" s="122">
        <f>IF(BB48=5,G48,0)</f>
        <v>0</v>
      </c>
    </row>
    <row r="49" spans="1:59" ht="12.75">
      <c r="A49" s="147">
        <v>38</v>
      </c>
      <c r="B49" s="148" t="s">
        <v>155</v>
      </c>
      <c r="C49" s="149" t="s">
        <v>157</v>
      </c>
      <c r="D49" s="150" t="s">
        <v>95</v>
      </c>
      <c r="E49" s="151">
        <v>0.14</v>
      </c>
      <c r="F49" s="151">
        <v>0</v>
      </c>
      <c r="G49" s="152">
        <f>E49*F49</f>
        <v>0</v>
      </c>
      <c r="H49" s="153">
        <v>1.89077</v>
      </c>
      <c r="I49" s="153">
        <f>E49*H49</f>
        <v>0.26470780000000005</v>
      </c>
      <c r="J49" s="153">
        <v>0</v>
      </c>
      <c r="K49" s="153">
        <f>E49*J49</f>
        <v>0</v>
      </c>
      <c r="Q49" s="146">
        <v>2</v>
      </c>
      <c r="AA49" s="122">
        <v>12</v>
      </c>
      <c r="AB49" s="122">
        <v>0</v>
      </c>
      <c r="AC49" s="122">
        <v>38</v>
      </c>
      <c r="BB49" s="122">
        <v>1</v>
      </c>
      <c r="BC49" s="122">
        <f>IF(BB49=1,G49,0)</f>
        <v>0</v>
      </c>
      <c r="BD49" s="122">
        <f>IF(BB49=2,G49,0)</f>
        <v>0</v>
      </c>
      <c r="BE49" s="122">
        <f>IF(BB49=3,G49,0)</f>
        <v>0</v>
      </c>
      <c r="BF49" s="122">
        <f>IF(BB49=4,G49,0)</f>
        <v>0</v>
      </c>
      <c r="BG49" s="122">
        <f>IF(BB49=5,G49,0)</f>
        <v>0</v>
      </c>
    </row>
    <row r="50" spans="1:59" ht="12.75">
      <c r="A50" s="147">
        <v>39</v>
      </c>
      <c r="B50" s="148" t="s">
        <v>158</v>
      </c>
      <c r="C50" s="149" t="s">
        <v>159</v>
      </c>
      <c r="D50" s="150" t="s">
        <v>80</v>
      </c>
      <c r="E50" s="151">
        <v>2</v>
      </c>
      <c r="F50" s="151">
        <v>0</v>
      </c>
      <c r="G50" s="152">
        <f>E50*F50</f>
        <v>0</v>
      </c>
      <c r="H50" s="153">
        <v>0.00165</v>
      </c>
      <c r="I50" s="153">
        <f>E50*H50</f>
        <v>0.0033</v>
      </c>
      <c r="J50" s="153">
        <v>0</v>
      </c>
      <c r="K50" s="153">
        <f>E50*J50</f>
        <v>0</v>
      </c>
      <c r="Q50" s="146">
        <v>2</v>
      </c>
      <c r="AA50" s="122">
        <v>12</v>
      </c>
      <c r="AB50" s="122">
        <v>0</v>
      </c>
      <c r="AC50" s="122">
        <v>39</v>
      </c>
      <c r="BB50" s="122">
        <v>1</v>
      </c>
      <c r="BC50" s="122">
        <f>IF(BB50=1,G50,0)</f>
        <v>0</v>
      </c>
      <c r="BD50" s="122">
        <f>IF(BB50=2,G50,0)</f>
        <v>0</v>
      </c>
      <c r="BE50" s="122">
        <f>IF(BB50=3,G50,0)</f>
        <v>0</v>
      </c>
      <c r="BF50" s="122">
        <f>IF(BB50=4,G50,0)</f>
        <v>0</v>
      </c>
      <c r="BG50" s="122">
        <f>IF(BB50=5,G50,0)</f>
        <v>0</v>
      </c>
    </row>
    <row r="51" spans="1:59" ht="25.5">
      <c r="A51" s="147">
        <v>40</v>
      </c>
      <c r="B51" s="148" t="s">
        <v>160</v>
      </c>
      <c r="C51" s="149" t="s">
        <v>161</v>
      </c>
      <c r="D51" s="150" t="s">
        <v>80</v>
      </c>
      <c r="E51" s="151">
        <v>2</v>
      </c>
      <c r="F51" s="151">
        <v>0</v>
      </c>
      <c r="G51" s="152">
        <f>E51*F51</f>
        <v>0</v>
      </c>
      <c r="H51" s="153">
        <v>0</v>
      </c>
      <c r="I51" s="153">
        <f>E51*H51</f>
        <v>0</v>
      </c>
      <c r="J51" s="153">
        <v>0</v>
      </c>
      <c r="K51" s="153">
        <f>E51*J51</f>
        <v>0</v>
      </c>
      <c r="Q51" s="146">
        <v>2</v>
      </c>
      <c r="AA51" s="122">
        <v>12</v>
      </c>
      <c r="AB51" s="122">
        <v>0</v>
      </c>
      <c r="AC51" s="122">
        <v>40</v>
      </c>
      <c r="BB51" s="122">
        <v>1</v>
      </c>
      <c r="BC51" s="122">
        <f>IF(BB51=1,G51,0)</f>
        <v>0</v>
      </c>
      <c r="BD51" s="122">
        <f>IF(BB51=2,G51,0)</f>
        <v>0</v>
      </c>
      <c r="BE51" s="122">
        <f>IF(BB51=3,G51,0)</f>
        <v>0</v>
      </c>
      <c r="BF51" s="122">
        <f>IF(BB51=4,G51,0)</f>
        <v>0</v>
      </c>
      <c r="BG51" s="122">
        <f>IF(BB51=5,G51,0)</f>
        <v>0</v>
      </c>
    </row>
    <row r="52" spans="1:59" ht="12.75">
      <c r="A52" s="154"/>
      <c r="B52" s="155" t="s">
        <v>72</v>
      </c>
      <c r="C52" s="156" t="str">
        <f>CONCATENATE(B47," ",C47)</f>
        <v>4 Vodorovné konstrukce</v>
      </c>
      <c r="D52" s="154"/>
      <c r="E52" s="157"/>
      <c r="F52" s="157"/>
      <c r="G52" s="158">
        <f>SUM(G47:G51)</f>
        <v>0</v>
      </c>
      <c r="H52" s="159"/>
      <c r="I52" s="160">
        <f>SUM(I47:I51)</f>
        <v>4.0495478</v>
      </c>
      <c r="J52" s="159"/>
      <c r="K52" s="160">
        <f>SUM(K47:K51)</f>
        <v>0</v>
      </c>
      <c r="Q52" s="146">
        <v>4</v>
      </c>
      <c r="BC52" s="161">
        <f>SUM(BC47:BC51)</f>
        <v>0</v>
      </c>
      <c r="BD52" s="161">
        <f>SUM(BD47:BD51)</f>
        <v>0</v>
      </c>
      <c r="BE52" s="161">
        <f>SUM(BE47:BE51)</f>
        <v>0</v>
      </c>
      <c r="BF52" s="161">
        <f>SUM(BF47:BF51)</f>
        <v>0</v>
      </c>
      <c r="BG52" s="161">
        <f>SUM(BG47:BG51)</f>
        <v>0</v>
      </c>
    </row>
    <row r="53" spans="1:17" ht="12.75">
      <c r="A53" s="139" t="s">
        <v>69</v>
      </c>
      <c r="B53" s="140" t="s">
        <v>162</v>
      </c>
      <c r="C53" s="141" t="s">
        <v>163</v>
      </c>
      <c r="D53" s="142"/>
      <c r="E53" s="143"/>
      <c r="F53" s="143"/>
      <c r="G53" s="144"/>
      <c r="H53" s="145"/>
      <c r="I53" s="145"/>
      <c r="J53" s="145"/>
      <c r="K53" s="145"/>
      <c r="Q53" s="146">
        <v>1</v>
      </c>
    </row>
    <row r="54" spans="1:59" ht="25.5">
      <c r="A54" s="147">
        <v>41</v>
      </c>
      <c r="B54" s="148" t="s">
        <v>164</v>
      </c>
      <c r="C54" s="149" t="s">
        <v>165</v>
      </c>
      <c r="D54" s="150" t="s">
        <v>150</v>
      </c>
      <c r="E54" s="151">
        <v>1.4</v>
      </c>
      <c r="F54" s="151">
        <v>0</v>
      </c>
      <c r="G54" s="152">
        <f>E54*F54</f>
        <v>0</v>
      </c>
      <c r="H54" s="153">
        <v>1.1</v>
      </c>
      <c r="I54" s="153">
        <f>E54*H54</f>
        <v>1.54</v>
      </c>
      <c r="J54" s="153">
        <v>0</v>
      </c>
      <c r="K54" s="153">
        <f>E54*J54</f>
        <v>0</v>
      </c>
      <c r="Q54" s="146">
        <v>2</v>
      </c>
      <c r="AA54" s="122">
        <v>12</v>
      </c>
      <c r="AB54" s="122">
        <v>0</v>
      </c>
      <c r="AC54" s="122">
        <v>41</v>
      </c>
      <c r="BB54" s="122">
        <v>1</v>
      </c>
      <c r="BC54" s="122">
        <f>IF(BB54=1,G54,0)</f>
        <v>0</v>
      </c>
      <c r="BD54" s="122">
        <f>IF(BB54=2,G54,0)</f>
        <v>0</v>
      </c>
      <c r="BE54" s="122">
        <f>IF(BB54=3,G54,0)</f>
        <v>0</v>
      </c>
      <c r="BF54" s="122">
        <f>IF(BB54=4,G54,0)</f>
        <v>0</v>
      </c>
      <c r="BG54" s="122">
        <f>IF(BB54=5,G54,0)</f>
        <v>0</v>
      </c>
    </row>
    <row r="55" spans="1:59" ht="25.5">
      <c r="A55" s="147">
        <v>42</v>
      </c>
      <c r="B55" s="148" t="s">
        <v>166</v>
      </c>
      <c r="C55" s="149" t="s">
        <v>167</v>
      </c>
      <c r="D55" s="150" t="s">
        <v>150</v>
      </c>
      <c r="E55" s="151">
        <v>1.4</v>
      </c>
      <c r="F55" s="151">
        <v>0</v>
      </c>
      <c r="G55" s="152">
        <f>E55*F55</f>
        <v>0</v>
      </c>
      <c r="H55" s="153">
        <v>1</v>
      </c>
      <c r="I55" s="153">
        <f>E55*H55</f>
        <v>1.4</v>
      </c>
      <c r="J55" s="153">
        <v>0</v>
      </c>
      <c r="K55" s="153">
        <f>E55*J55</f>
        <v>0</v>
      </c>
      <c r="Q55" s="146">
        <v>2</v>
      </c>
      <c r="AA55" s="122">
        <v>12</v>
      </c>
      <c r="AB55" s="122">
        <v>0</v>
      </c>
      <c r="AC55" s="122">
        <v>42</v>
      </c>
      <c r="BB55" s="122">
        <v>1</v>
      </c>
      <c r="BC55" s="122">
        <f>IF(BB55=1,G55,0)</f>
        <v>0</v>
      </c>
      <c r="BD55" s="122">
        <f>IF(BB55=2,G55,0)</f>
        <v>0</v>
      </c>
      <c r="BE55" s="122">
        <f>IF(BB55=3,G55,0)</f>
        <v>0</v>
      </c>
      <c r="BF55" s="122">
        <f>IF(BB55=4,G55,0)</f>
        <v>0</v>
      </c>
      <c r="BG55" s="122">
        <f>IF(BB55=5,G55,0)</f>
        <v>0</v>
      </c>
    </row>
    <row r="56" spans="1:59" ht="25.5">
      <c r="A56" s="147">
        <v>43</v>
      </c>
      <c r="B56" s="148" t="s">
        <v>168</v>
      </c>
      <c r="C56" s="149" t="s">
        <v>169</v>
      </c>
      <c r="D56" s="150" t="s">
        <v>77</v>
      </c>
      <c r="E56" s="151">
        <v>3.5</v>
      </c>
      <c r="F56" s="151">
        <v>0</v>
      </c>
      <c r="G56" s="152">
        <f>E56*F56</f>
        <v>0</v>
      </c>
      <c r="H56" s="153">
        <v>0.10255</v>
      </c>
      <c r="I56" s="153">
        <f>E56*H56</f>
        <v>0.358925</v>
      </c>
      <c r="J56" s="153">
        <v>0</v>
      </c>
      <c r="K56" s="153">
        <f>E56*J56</f>
        <v>0</v>
      </c>
      <c r="Q56" s="146">
        <v>2</v>
      </c>
      <c r="AA56" s="122">
        <v>12</v>
      </c>
      <c r="AB56" s="122">
        <v>0</v>
      </c>
      <c r="AC56" s="122">
        <v>43</v>
      </c>
      <c r="BB56" s="122">
        <v>1</v>
      </c>
      <c r="BC56" s="122">
        <f>IF(BB56=1,G56,0)</f>
        <v>0</v>
      </c>
      <c r="BD56" s="122">
        <f>IF(BB56=2,G56,0)</f>
        <v>0</v>
      </c>
      <c r="BE56" s="122">
        <f>IF(BB56=3,G56,0)</f>
        <v>0</v>
      </c>
      <c r="BF56" s="122">
        <f>IF(BB56=4,G56,0)</f>
        <v>0</v>
      </c>
      <c r="BG56" s="122">
        <f>IF(BB56=5,G56,0)</f>
        <v>0</v>
      </c>
    </row>
    <row r="57" spans="1:59" ht="12.75">
      <c r="A57" s="147">
        <v>44</v>
      </c>
      <c r="B57" s="148" t="s">
        <v>170</v>
      </c>
      <c r="C57" s="149" t="s">
        <v>171</v>
      </c>
      <c r="D57" s="150" t="s">
        <v>77</v>
      </c>
      <c r="E57" s="151">
        <v>3.5</v>
      </c>
      <c r="F57" s="151">
        <v>0</v>
      </c>
      <c r="G57" s="152">
        <f>E57*F57</f>
        <v>0</v>
      </c>
      <c r="H57" s="153">
        <v>0.00702</v>
      </c>
      <c r="I57" s="153">
        <f>E57*H57</f>
        <v>0.02457</v>
      </c>
      <c r="J57" s="153">
        <v>0</v>
      </c>
      <c r="K57" s="153">
        <f>E57*J57</f>
        <v>0</v>
      </c>
      <c r="Q57" s="146">
        <v>2</v>
      </c>
      <c r="AA57" s="122">
        <v>12</v>
      </c>
      <c r="AB57" s="122">
        <v>0</v>
      </c>
      <c r="AC57" s="122">
        <v>44</v>
      </c>
      <c r="BB57" s="122">
        <v>1</v>
      </c>
      <c r="BC57" s="122">
        <f>IF(BB57=1,G57,0)</f>
        <v>0</v>
      </c>
      <c r="BD57" s="122">
        <f>IF(BB57=2,G57,0)</f>
        <v>0</v>
      </c>
      <c r="BE57" s="122">
        <f>IF(BB57=3,G57,0)</f>
        <v>0</v>
      </c>
      <c r="BF57" s="122">
        <f>IF(BB57=4,G57,0)</f>
        <v>0</v>
      </c>
      <c r="BG57" s="122">
        <f>IF(BB57=5,G57,0)</f>
        <v>0</v>
      </c>
    </row>
    <row r="58" spans="1:59" ht="12.75">
      <c r="A58" s="154"/>
      <c r="B58" s="155" t="s">
        <v>72</v>
      </c>
      <c r="C58" s="156" t="str">
        <f>CONCATENATE(B53," ",C53)</f>
        <v>5 Komunikace</v>
      </c>
      <c r="D58" s="154"/>
      <c r="E58" s="157"/>
      <c r="F58" s="157"/>
      <c r="G58" s="158">
        <f>SUM(G53:G57)</f>
        <v>0</v>
      </c>
      <c r="H58" s="159"/>
      <c r="I58" s="160">
        <f>SUM(I53:I57)</f>
        <v>3.3234950000000003</v>
      </c>
      <c r="J58" s="159"/>
      <c r="K58" s="160">
        <f>SUM(K53:K57)</f>
        <v>0</v>
      </c>
      <c r="Q58" s="146">
        <v>4</v>
      </c>
      <c r="BC58" s="161">
        <f>SUM(BC53:BC57)</f>
        <v>0</v>
      </c>
      <c r="BD58" s="161">
        <f>SUM(BD53:BD57)</f>
        <v>0</v>
      </c>
      <c r="BE58" s="161">
        <f>SUM(BE53:BE57)</f>
        <v>0</v>
      </c>
      <c r="BF58" s="161">
        <f>SUM(BF53:BF57)</f>
        <v>0</v>
      </c>
      <c r="BG58" s="161">
        <f>SUM(BG53:BG57)</f>
        <v>0</v>
      </c>
    </row>
    <row r="59" spans="1:17" ht="12.75">
      <c r="A59" s="139" t="s">
        <v>69</v>
      </c>
      <c r="B59" s="140" t="s">
        <v>172</v>
      </c>
      <c r="C59" s="141" t="s">
        <v>173</v>
      </c>
      <c r="D59" s="142"/>
      <c r="E59" s="143"/>
      <c r="F59" s="143"/>
      <c r="G59" s="144"/>
      <c r="H59" s="145"/>
      <c r="I59" s="145"/>
      <c r="J59" s="145"/>
      <c r="K59" s="145"/>
      <c r="Q59" s="146">
        <v>1</v>
      </c>
    </row>
    <row r="60" spans="1:59" ht="25.5">
      <c r="A60" s="147">
        <v>45</v>
      </c>
      <c r="B60" s="148" t="s">
        <v>174</v>
      </c>
      <c r="C60" s="149" t="s">
        <v>175</v>
      </c>
      <c r="D60" s="150" t="s">
        <v>176</v>
      </c>
      <c r="E60" s="151">
        <v>1</v>
      </c>
      <c r="F60" s="151">
        <v>0</v>
      </c>
      <c r="G60" s="152">
        <f aca="true" t="shared" si="16" ref="G60:G86">E60*F60</f>
        <v>0</v>
      </c>
      <c r="H60" s="153">
        <v>0</v>
      </c>
      <c r="I60" s="153">
        <f aca="true" t="shared" si="17" ref="I60:I86">E60*H60</f>
        <v>0</v>
      </c>
      <c r="J60" s="153">
        <v>0</v>
      </c>
      <c r="K60" s="153">
        <f aca="true" t="shared" si="18" ref="K60:K86">E60*J60</f>
        <v>0</v>
      </c>
      <c r="Q60" s="146">
        <v>2</v>
      </c>
      <c r="AA60" s="122">
        <v>12</v>
      </c>
      <c r="AB60" s="122">
        <v>0</v>
      </c>
      <c r="AC60" s="122">
        <v>45</v>
      </c>
      <c r="BB60" s="122">
        <v>1</v>
      </c>
      <c r="BC60" s="122">
        <f aca="true" t="shared" si="19" ref="BC60:BC86">IF(BB60=1,G60,0)</f>
        <v>0</v>
      </c>
      <c r="BD60" s="122">
        <f aca="true" t="shared" si="20" ref="BD60:BD86">IF(BB60=2,G60,0)</f>
        <v>0</v>
      </c>
      <c r="BE60" s="122">
        <f aca="true" t="shared" si="21" ref="BE60:BE86">IF(BB60=3,G60,0)</f>
        <v>0</v>
      </c>
      <c r="BF60" s="122">
        <f aca="true" t="shared" si="22" ref="BF60:BF86">IF(BB60=4,G60,0)</f>
        <v>0</v>
      </c>
      <c r="BG60" s="122">
        <f aca="true" t="shared" si="23" ref="BG60:BG86">IF(BB60=5,G60,0)</f>
        <v>0</v>
      </c>
    </row>
    <row r="61" spans="1:59" ht="12.75">
      <c r="A61" s="147">
        <v>46</v>
      </c>
      <c r="B61" s="148" t="s">
        <v>174</v>
      </c>
      <c r="C61" s="149" t="s">
        <v>177</v>
      </c>
      <c r="D61" s="150" t="s">
        <v>80</v>
      </c>
      <c r="E61" s="151">
        <v>1</v>
      </c>
      <c r="F61" s="151">
        <v>0</v>
      </c>
      <c r="G61" s="152">
        <f t="shared" si="16"/>
        <v>0</v>
      </c>
      <c r="H61" s="153">
        <v>0</v>
      </c>
      <c r="I61" s="153">
        <f t="shared" si="17"/>
        <v>0</v>
      </c>
      <c r="J61" s="153">
        <v>0</v>
      </c>
      <c r="K61" s="153">
        <f t="shared" si="18"/>
        <v>0</v>
      </c>
      <c r="Q61" s="146">
        <v>2</v>
      </c>
      <c r="AA61" s="122">
        <v>12</v>
      </c>
      <c r="AB61" s="122">
        <v>0</v>
      </c>
      <c r="AC61" s="122">
        <v>46</v>
      </c>
      <c r="BB61" s="122">
        <v>1</v>
      </c>
      <c r="BC61" s="122">
        <f t="shared" si="19"/>
        <v>0</v>
      </c>
      <c r="BD61" s="122">
        <f t="shared" si="20"/>
        <v>0</v>
      </c>
      <c r="BE61" s="122">
        <f t="shared" si="21"/>
        <v>0</v>
      </c>
      <c r="BF61" s="122">
        <f t="shared" si="22"/>
        <v>0</v>
      </c>
      <c r="BG61" s="122">
        <f t="shared" si="23"/>
        <v>0</v>
      </c>
    </row>
    <row r="62" spans="1:59" ht="25.5">
      <c r="A62" s="147">
        <v>47</v>
      </c>
      <c r="B62" s="148" t="s">
        <v>178</v>
      </c>
      <c r="C62" s="149" t="s">
        <v>179</v>
      </c>
      <c r="D62" s="150" t="s">
        <v>80</v>
      </c>
      <c r="E62" s="151">
        <v>1</v>
      </c>
      <c r="F62" s="151">
        <v>0</v>
      </c>
      <c r="G62" s="152">
        <f t="shared" si="16"/>
        <v>0</v>
      </c>
      <c r="H62" s="153">
        <v>0.00273</v>
      </c>
      <c r="I62" s="153">
        <f t="shared" si="17"/>
        <v>0.00273</v>
      </c>
      <c r="J62" s="153">
        <v>0</v>
      </c>
      <c r="K62" s="153">
        <f t="shared" si="18"/>
        <v>0</v>
      </c>
      <c r="Q62" s="146">
        <v>2</v>
      </c>
      <c r="AA62" s="122">
        <v>12</v>
      </c>
      <c r="AB62" s="122">
        <v>0</v>
      </c>
      <c r="AC62" s="122">
        <v>47</v>
      </c>
      <c r="BB62" s="122">
        <v>1</v>
      </c>
      <c r="BC62" s="122">
        <f t="shared" si="19"/>
        <v>0</v>
      </c>
      <c r="BD62" s="122">
        <f t="shared" si="20"/>
        <v>0</v>
      </c>
      <c r="BE62" s="122">
        <f t="shared" si="21"/>
        <v>0</v>
      </c>
      <c r="BF62" s="122">
        <f t="shared" si="22"/>
        <v>0</v>
      </c>
      <c r="BG62" s="122">
        <f t="shared" si="23"/>
        <v>0</v>
      </c>
    </row>
    <row r="63" spans="1:59" ht="25.5">
      <c r="A63" s="147">
        <v>48</v>
      </c>
      <c r="B63" s="148" t="s">
        <v>180</v>
      </c>
      <c r="C63" s="149" t="s">
        <v>181</v>
      </c>
      <c r="D63" s="150" t="s">
        <v>80</v>
      </c>
      <c r="E63" s="151">
        <v>1</v>
      </c>
      <c r="F63" s="151">
        <v>0</v>
      </c>
      <c r="G63" s="152">
        <f t="shared" si="16"/>
        <v>0</v>
      </c>
      <c r="H63" s="153">
        <v>0</v>
      </c>
      <c r="I63" s="153">
        <f t="shared" si="17"/>
        <v>0</v>
      </c>
      <c r="J63" s="153">
        <v>0</v>
      </c>
      <c r="K63" s="153">
        <f t="shared" si="18"/>
        <v>0</v>
      </c>
      <c r="Q63" s="146">
        <v>2</v>
      </c>
      <c r="AA63" s="122">
        <v>12</v>
      </c>
      <c r="AB63" s="122">
        <v>0</v>
      </c>
      <c r="AC63" s="122">
        <v>48</v>
      </c>
      <c r="BB63" s="122">
        <v>1</v>
      </c>
      <c r="BC63" s="122">
        <f t="shared" si="19"/>
        <v>0</v>
      </c>
      <c r="BD63" s="122">
        <f t="shared" si="20"/>
        <v>0</v>
      </c>
      <c r="BE63" s="122">
        <f t="shared" si="21"/>
        <v>0</v>
      </c>
      <c r="BF63" s="122">
        <f t="shared" si="22"/>
        <v>0</v>
      </c>
      <c r="BG63" s="122">
        <f t="shared" si="23"/>
        <v>0</v>
      </c>
    </row>
    <row r="64" spans="1:59" ht="12.75">
      <c r="A64" s="147">
        <v>49</v>
      </c>
      <c r="B64" s="148" t="s">
        <v>182</v>
      </c>
      <c r="C64" s="149" t="s">
        <v>183</v>
      </c>
      <c r="D64" s="150" t="s">
        <v>88</v>
      </c>
      <c r="E64" s="151">
        <v>36</v>
      </c>
      <c r="F64" s="151">
        <v>0</v>
      </c>
      <c r="G64" s="152">
        <f t="shared" si="16"/>
        <v>0</v>
      </c>
      <c r="H64" s="153">
        <v>0</v>
      </c>
      <c r="I64" s="153">
        <f t="shared" si="17"/>
        <v>0</v>
      </c>
      <c r="J64" s="153">
        <v>0</v>
      </c>
      <c r="K64" s="153">
        <f t="shared" si="18"/>
        <v>0</v>
      </c>
      <c r="Q64" s="146">
        <v>2</v>
      </c>
      <c r="AA64" s="122">
        <v>12</v>
      </c>
      <c r="AB64" s="122">
        <v>0</v>
      </c>
      <c r="AC64" s="122">
        <v>49</v>
      </c>
      <c r="BB64" s="122">
        <v>1</v>
      </c>
      <c r="BC64" s="122">
        <f t="shared" si="19"/>
        <v>0</v>
      </c>
      <c r="BD64" s="122">
        <f t="shared" si="20"/>
        <v>0</v>
      </c>
      <c r="BE64" s="122">
        <f t="shared" si="21"/>
        <v>0</v>
      </c>
      <c r="BF64" s="122">
        <f t="shared" si="22"/>
        <v>0</v>
      </c>
      <c r="BG64" s="122">
        <f t="shared" si="23"/>
        <v>0</v>
      </c>
    </row>
    <row r="65" spans="1:59" ht="25.5">
      <c r="A65" s="147">
        <v>50</v>
      </c>
      <c r="B65" s="148" t="s">
        <v>184</v>
      </c>
      <c r="C65" s="149" t="s">
        <v>185</v>
      </c>
      <c r="D65" s="150" t="s">
        <v>80</v>
      </c>
      <c r="E65" s="151">
        <v>3</v>
      </c>
      <c r="F65" s="151">
        <v>0</v>
      </c>
      <c r="G65" s="152">
        <f t="shared" si="16"/>
        <v>0</v>
      </c>
      <c r="H65" s="153">
        <v>0.0013</v>
      </c>
      <c r="I65" s="153">
        <f t="shared" si="17"/>
        <v>0.0039</v>
      </c>
      <c r="J65" s="153">
        <v>0</v>
      </c>
      <c r="K65" s="153">
        <f t="shared" si="18"/>
        <v>0</v>
      </c>
      <c r="Q65" s="146">
        <v>2</v>
      </c>
      <c r="AA65" s="122">
        <v>12</v>
      </c>
      <c r="AB65" s="122">
        <v>1</v>
      </c>
      <c r="AC65" s="122">
        <v>50</v>
      </c>
      <c r="BB65" s="122">
        <v>1</v>
      </c>
      <c r="BC65" s="122">
        <f t="shared" si="19"/>
        <v>0</v>
      </c>
      <c r="BD65" s="122">
        <f t="shared" si="20"/>
        <v>0</v>
      </c>
      <c r="BE65" s="122">
        <f t="shared" si="21"/>
        <v>0</v>
      </c>
      <c r="BF65" s="122">
        <f t="shared" si="22"/>
        <v>0</v>
      </c>
      <c r="BG65" s="122">
        <f t="shared" si="23"/>
        <v>0</v>
      </c>
    </row>
    <row r="66" spans="1:59" ht="25.5">
      <c r="A66" s="147">
        <v>51</v>
      </c>
      <c r="B66" s="148" t="s">
        <v>186</v>
      </c>
      <c r="C66" s="149" t="s">
        <v>187</v>
      </c>
      <c r="D66" s="150" t="s">
        <v>80</v>
      </c>
      <c r="E66" s="151">
        <v>2</v>
      </c>
      <c r="F66" s="151">
        <v>0</v>
      </c>
      <c r="G66" s="152">
        <f t="shared" si="16"/>
        <v>0</v>
      </c>
      <c r="H66" s="153">
        <v>0.0026</v>
      </c>
      <c r="I66" s="153">
        <f t="shared" si="17"/>
        <v>0.0052</v>
      </c>
      <c r="J66" s="153">
        <v>0</v>
      </c>
      <c r="K66" s="153">
        <f t="shared" si="18"/>
        <v>0</v>
      </c>
      <c r="Q66" s="146">
        <v>2</v>
      </c>
      <c r="AA66" s="122">
        <v>12</v>
      </c>
      <c r="AB66" s="122">
        <v>1</v>
      </c>
      <c r="AC66" s="122">
        <v>51</v>
      </c>
      <c r="BB66" s="122">
        <v>1</v>
      </c>
      <c r="BC66" s="122">
        <f t="shared" si="19"/>
        <v>0</v>
      </c>
      <c r="BD66" s="122">
        <f t="shared" si="20"/>
        <v>0</v>
      </c>
      <c r="BE66" s="122">
        <f t="shared" si="21"/>
        <v>0</v>
      </c>
      <c r="BF66" s="122">
        <f t="shared" si="22"/>
        <v>0</v>
      </c>
      <c r="BG66" s="122">
        <f t="shared" si="23"/>
        <v>0</v>
      </c>
    </row>
    <row r="67" spans="1:59" ht="25.5">
      <c r="A67" s="147">
        <v>52</v>
      </c>
      <c r="B67" s="148" t="s">
        <v>188</v>
      </c>
      <c r="C67" s="149" t="s">
        <v>189</v>
      </c>
      <c r="D67" s="150" t="s">
        <v>80</v>
      </c>
      <c r="E67" s="151">
        <v>4</v>
      </c>
      <c r="F67" s="151">
        <v>0</v>
      </c>
      <c r="G67" s="152">
        <f t="shared" si="16"/>
        <v>0</v>
      </c>
      <c r="H67" s="153">
        <v>0.0052</v>
      </c>
      <c r="I67" s="153">
        <f t="shared" si="17"/>
        <v>0.0208</v>
      </c>
      <c r="J67" s="153">
        <v>0</v>
      </c>
      <c r="K67" s="153">
        <f t="shared" si="18"/>
        <v>0</v>
      </c>
      <c r="Q67" s="146">
        <v>2</v>
      </c>
      <c r="AA67" s="122">
        <v>12</v>
      </c>
      <c r="AB67" s="122">
        <v>1</v>
      </c>
      <c r="AC67" s="122">
        <v>52</v>
      </c>
      <c r="BB67" s="122">
        <v>1</v>
      </c>
      <c r="BC67" s="122">
        <f t="shared" si="19"/>
        <v>0</v>
      </c>
      <c r="BD67" s="122">
        <f t="shared" si="20"/>
        <v>0</v>
      </c>
      <c r="BE67" s="122">
        <f t="shared" si="21"/>
        <v>0</v>
      </c>
      <c r="BF67" s="122">
        <f t="shared" si="22"/>
        <v>0</v>
      </c>
      <c r="BG67" s="122">
        <f t="shared" si="23"/>
        <v>0</v>
      </c>
    </row>
    <row r="68" spans="1:59" ht="25.5">
      <c r="A68" s="147">
        <v>53</v>
      </c>
      <c r="B68" s="148" t="s">
        <v>190</v>
      </c>
      <c r="C68" s="149" t="s">
        <v>191</v>
      </c>
      <c r="D68" s="150" t="s">
        <v>80</v>
      </c>
      <c r="E68" s="151">
        <v>8</v>
      </c>
      <c r="F68" s="151">
        <v>0</v>
      </c>
      <c r="G68" s="152">
        <f t="shared" si="16"/>
        <v>0</v>
      </c>
      <c r="H68" s="153">
        <v>0.0078</v>
      </c>
      <c r="I68" s="153">
        <f t="shared" si="17"/>
        <v>0.0624</v>
      </c>
      <c r="J68" s="153">
        <v>0</v>
      </c>
      <c r="K68" s="153">
        <f t="shared" si="18"/>
        <v>0</v>
      </c>
      <c r="Q68" s="146">
        <v>2</v>
      </c>
      <c r="AA68" s="122">
        <v>12</v>
      </c>
      <c r="AB68" s="122">
        <v>1</v>
      </c>
      <c r="AC68" s="122">
        <v>53</v>
      </c>
      <c r="BB68" s="122">
        <v>1</v>
      </c>
      <c r="BC68" s="122">
        <f t="shared" si="19"/>
        <v>0</v>
      </c>
      <c r="BD68" s="122">
        <f t="shared" si="20"/>
        <v>0</v>
      </c>
      <c r="BE68" s="122">
        <f t="shared" si="21"/>
        <v>0</v>
      </c>
      <c r="BF68" s="122">
        <f t="shared" si="22"/>
        <v>0</v>
      </c>
      <c r="BG68" s="122">
        <f t="shared" si="23"/>
        <v>0</v>
      </c>
    </row>
    <row r="69" spans="1:59" ht="12.75">
      <c r="A69" s="147">
        <v>54</v>
      </c>
      <c r="B69" s="148" t="s">
        <v>192</v>
      </c>
      <c r="C69" s="149" t="s">
        <v>193</v>
      </c>
      <c r="D69" s="150" t="s">
        <v>80</v>
      </c>
      <c r="E69" s="151">
        <v>15</v>
      </c>
      <c r="F69" s="151">
        <v>0</v>
      </c>
      <c r="G69" s="152">
        <f t="shared" si="16"/>
        <v>0</v>
      </c>
      <c r="H69" s="153">
        <v>1E-05</v>
      </c>
      <c r="I69" s="153">
        <f t="shared" si="17"/>
        <v>0.00015000000000000001</v>
      </c>
      <c r="J69" s="153">
        <v>0</v>
      </c>
      <c r="K69" s="153">
        <f t="shared" si="18"/>
        <v>0</v>
      </c>
      <c r="Q69" s="146">
        <v>2</v>
      </c>
      <c r="AA69" s="122">
        <v>12</v>
      </c>
      <c r="AB69" s="122">
        <v>0</v>
      </c>
      <c r="AC69" s="122">
        <v>54</v>
      </c>
      <c r="BB69" s="122">
        <v>1</v>
      </c>
      <c r="BC69" s="122">
        <f t="shared" si="19"/>
        <v>0</v>
      </c>
      <c r="BD69" s="122">
        <f t="shared" si="20"/>
        <v>0</v>
      </c>
      <c r="BE69" s="122">
        <f t="shared" si="21"/>
        <v>0</v>
      </c>
      <c r="BF69" s="122">
        <f t="shared" si="22"/>
        <v>0</v>
      </c>
      <c r="BG69" s="122">
        <f t="shared" si="23"/>
        <v>0</v>
      </c>
    </row>
    <row r="70" spans="1:59" ht="12.75">
      <c r="A70" s="147">
        <v>55</v>
      </c>
      <c r="B70" s="148" t="s">
        <v>194</v>
      </c>
      <c r="C70" s="149" t="s">
        <v>195</v>
      </c>
      <c r="D70" s="150" t="s">
        <v>80</v>
      </c>
      <c r="E70" s="151">
        <v>1</v>
      </c>
      <c r="F70" s="151">
        <v>0</v>
      </c>
      <c r="G70" s="152">
        <f t="shared" si="16"/>
        <v>0</v>
      </c>
      <c r="H70" s="153">
        <v>0.00054</v>
      </c>
      <c r="I70" s="153">
        <f t="shared" si="17"/>
        <v>0.00054</v>
      </c>
      <c r="J70" s="153">
        <v>0</v>
      </c>
      <c r="K70" s="153">
        <f t="shared" si="18"/>
        <v>0</v>
      </c>
      <c r="Q70" s="146">
        <v>2</v>
      </c>
      <c r="AA70" s="122">
        <v>12</v>
      </c>
      <c r="AB70" s="122">
        <v>1</v>
      </c>
      <c r="AC70" s="122">
        <v>55</v>
      </c>
      <c r="BB70" s="122">
        <v>1</v>
      </c>
      <c r="BC70" s="122">
        <f t="shared" si="19"/>
        <v>0</v>
      </c>
      <c r="BD70" s="122">
        <f t="shared" si="20"/>
        <v>0</v>
      </c>
      <c r="BE70" s="122">
        <f t="shared" si="21"/>
        <v>0</v>
      </c>
      <c r="BF70" s="122">
        <f t="shared" si="22"/>
        <v>0</v>
      </c>
      <c r="BG70" s="122">
        <f t="shared" si="23"/>
        <v>0</v>
      </c>
    </row>
    <row r="71" spans="1:59" ht="12.75">
      <c r="A71" s="147">
        <v>56</v>
      </c>
      <c r="B71" s="148" t="s">
        <v>196</v>
      </c>
      <c r="C71" s="149" t="s">
        <v>197</v>
      </c>
      <c r="D71" s="150" t="s">
        <v>80</v>
      </c>
      <c r="E71" s="151">
        <v>2</v>
      </c>
      <c r="F71" s="151">
        <v>0</v>
      </c>
      <c r="G71" s="152">
        <f t="shared" si="16"/>
        <v>0</v>
      </c>
      <c r="H71" s="153">
        <v>0.00064</v>
      </c>
      <c r="I71" s="153">
        <f t="shared" si="17"/>
        <v>0.00128</v>
      </c>
      <c r="J71" s="153">
        <v>0</v>
      </c>
      <c r="K71" s="153">
        <f t="shared" si="18"/>
        <v>0</v>
      </c>
      <c r="Q71" s="146">
        <v>2</v>
      </c>
      <c r="AA71" s="122">
        <v>12</v>
      </c>
      <c r="AB71" s="122">
        <v>1</v>
      </c>
      <c r="AC71" s="122">
        <v>56</v>
      </c>
      <c r="BB71" s="122">
        <v>1</v>
      </c>
      <c r="BC71" s="122">
        <f t="shared" si="19"/>
        <v>0</v>
      </c>
      <c r="BD71" s="122">
        <f t="shared" si="20"/>
        <v>0</v>
      </c>
      <c r="BE71" s="122">
        <f t="shared" si="21"/>
        <v>0</v>
      </c>
      <c r="BF71" s="122">
        <f t="shared" si="22"/>
        <v>0</v>
      </c>
      <c r="BG71" s="122">
        <f t="shared" si="23"/>
        <v>0</v>
      </c>
    </row>
    <row r="72" spans="1:59" ht="12.75">
      <c r="A72" s="147">
        <v>57</v>
      </c>
      <c r="B72" s="148" t="s">
        <v>198</v>
      </c>
      <c r="C72" s="149" t="s">
        <v>199</v>
      </c>
      <c r="D72" s="150" t="s">
        <v>80</v>
      </c>
      <c r="E72" s="151">
        <v>6</v>
      </c>
      <c r="F72" s="151">
        <v>0</v>
      </c>
      <c r="G72" s="152">
        <f t="shared" si="16"/>
        <v>0</v>
      </c>
      <c r="H72" s="153">
        <v>0.00066</v>
      </c>
      <c r="I72" s="153">
        <f t="shared" si="17"/>
        <v>0.00396</v>
      </c>
      <c r="J72" s="153">
        <v>0</v>
      </c>
      <c r="K72" s="153">
        <f t="shared" si="18"/>
        <v>0</v>
      </c>
      <c r="Q72" s="146">
        <v>2</v>
      </c>
      <c r="AA72" s="122">
        <v>12</v>
      </c>
      <c r="AB72" s="122">
        <v>1</v>
      </c>
      <c r="AC72" s="122">
        <v>57</v>
      </c>
      <c r="BB72" s="122">
        <v>1</v>
      </c>
      <c r="BC72" s="122">
        <f t="shared" si="19"/>
        <v>0</v>
      </c>
      <c r="BD72" s="122">
        <f t="shared" si="20"/>
        <v>0</v>
      </c>
      <c r="BE72" s="122">
        <f t="shared" si="21"/>
        <v>0</v>
      </c>
      <c r="BF72" s="122">
        <f t="shared" si="22"/>
        <v>0</v>
      </c>
      <c r="BG72" s="122">
        <f t="shared" si="23"/>
        <v>0</v>
      </c>
    </row>
    <row r="73" spans="1:59" ht="25.5">
      <c r="A73" s="147">
        <v>58</v>
      </c>
      <c r="B73" s="148" t="s">
        <v>200</v>
      </c>
      <c r="C73" s="149" t="s">
        <v>201</v>
      </c>
      <c r="D73" s="150" t="s">
        <v>80</v>
      </c>
      <c r="E73" s="151">
        <v>2</v>
      </c>
      <c r="F73" s="151">
        <v>0</v>
      </c>
      <c r="G73" s="152">
        <f t="shared" si="16"/>
        <v>0</v>
      </c>
      <c r="H73" s="153">
        <v>0.00042</v>
      </c>
      <c r="I73" s="153">
        <f t="shared" si="17"/>
        <v>0.00084</v>
      </c>
      <c r="J73" s="153">
        <v>0</v>
      </c>
      <c r="K73" s="153">
        <f t="shared" si="18"/>
        <v>0</v>
      </c>
      <c r="Q73" s="146">
        <v>2</v>
      </c>
      <c r="AA73" s="122">
        <v>12</v>
      </c>
      <c r="AB73" s="122">
        <v>1</v>
      </c>
      <c r="AC73" s="122">
        <v>58</v>
      </c>
      <c r="BB73" s="122">
        <v>1</v>
      </c>
      <c r="BC73" s="122">
        <f t="shared" si="19"/>
        <v>0</v>
      </c>
      <c r="BD73" s="122">
        <f t="shared" si="20"/>
        <v>0</v>
      </c>
      <c r="BE73" s="122">
        <f t="shared" si="21"/>
        <v>0</v>
      </c>
      <c r="BF73" s="122">
        <f t="shared" si="22"/>
        <v>0</v>
      </c>
      <c r="BG73" s="122">
        <f t="shared" si="23"/>
        <v>0</v>
      </c>
    </row>
    <row r="74" spans="1:59" ht="25.5">
      <c r="A74" s="147">
        <v>59</v>
      </c>
      <c r="B74" s="148" t="s">
        <v>202</v>
      </c>
      <c r="C74" s="149" t="s">
        <v>203</v>
      </c>
      <c r="D74" s="150" t="s">
        <v>80</v>
      </c>
      <c r="E74" s="151">
        <v>2</v>
      </c>
      <c r="F74" s="151">
        <v>0</v>
      </c>
      <c r="G74" s="152">
        <f t="shared" si="16"/>
        <v>0</v>
      </c>
      <c r="H74" s="153">
        <v>0.0007</v>
      </c>
      <c r="I74" s="153">
        <f t="shared" si="17"/>
        <v>0.0014</v>
      </c>
      <c r="J74" s="153">
        <v>0</v>
      </c>
      <c r="K74" s="153">
        <f t="shared" si="18"/>
        <v>0</v>
      </c>
      <c r="Q74" s="146">
        <v>2</v>
      </c>
      <c r="AA74" s="122">
        <v>12</v>
      </c>
      <c r="AB74" s="122">
        <v>1</v>
      </c>
      <c r="AC74" s="122">
        <v>59</v>
      </c>
      <c r="BB74" s="122">
        <v>1</v>
      </c>
      <c r="BC74" s="122">
        <f t="shared" si="19"/>
        <v>0</v>
      </c>
      <c r="BD74" s="122">
        <f t="shared" si="20"/>
        <v>0</v>
      </c>
      <c r="BE74" s="122">
        <f t="shared" si="21"/>
        <v>0</v>
      </c>
      <c r="BF74" s="122">
        <f t="shared" si="22"/>
        <v>0</v>
      </c>
      <c r="BG74" s="122">
        <f t="shared" si="23"/>
        <v>0</v>
      </c>
    </row>
    <row r="75" spans="1:59" ht="25.5">
      <c r="A75" s="147">
        <v>60</v>
      </c>
      <c r="B75" s="148" t="s">
        <v>204</v>
      </c>
      <c r="C75" s="149" t="s">
        <v>205</v>
      </c>
      <c r="D75" s="150" t="s">
        <v>80</v>
      </c>
      <c r="E75" s="151">
        <v>2</v>
      </c>
      <c r="F75" s="151">
        <v>0</v>
      </c>
      <c r="G75" s="152">
        <f t="shared" si="16"/>
        <v>0</v>
      </c>
      <c r="H75" s="153">
        <v>0.00025</v>
      </c>
      <c r="I75" s="153">
        <f t="shared" si="17"/>
        <v>0.0005</v>
      </c>
      <c r="J75" s="153">
        <v>0</v>
      </c>
      <c r="K75" s="153">
        <f t="shared" si="18"/>
        <v>0</v>
      </c>
      <c r="Q75" s="146">
        <v>2</v>
      </c>
      <c r="AA75" s="122">
        <v>12</v>
      </c>
      <c r="AB75" s="122">
        <v>1</v>
      </c>
      <c r="AC75" s="122">
        <v>60</v>
      </c>
      <c r="BB75" s="122">
        <v>1</v>
      </c>
      <c r="BC75" s="122">
        <f t="shared" si="19"/>
        <v>0</v>
      </c>
      <c r="BD75" s="122">
        <f t="shared" si="20"/>
        <v>0</v>
      </c>
      <c r="BE75" s="122">
        <f t="shared" si="21"/>
        <v>0</v>
      </c>
      <c r="BF75" s="122">
        <f t="shared" si="22"/>
        <v>0</v>
      </c>
      <c r="BG75" s="122">
        <f t="shared" si="23"/>
        <v>0</v>
      </c>
    </row>
    <row r="76" spans="1:59" ht="12.75">
      <c r="A76" s="147">
        <v>61</v>
      </c>
      <c r="B76" s="148" t="s">
        <v>206</v>
      </c>
      <c r="C76" s="149" t="s">
        <v>207</v>
      </c>
      <c r="D76" s="150" t="s">
        <v>88</v>
      </c>
      <c r="E76" s="151">
        <v>36</v>
      </c>
      <c r="F76" s="151">
        <v>0</v>
      </c>
      <c r="G76" s="152">
        <f t="shared" si="16"/>
        <v>0</v>
      </c>
      <c r="H76" s="153">
        <v>0</v>
      </c>
      <c r="I76" s="153">
        <f t="shared" si="17"/>
        <v>0</v>
      </c>
      <c r="J76" s="153">
        <v>0</v>
      </c>
      <c r="K76" s="153">
        <f t="shared" si="18"/>
        <v>0</v>
      </c>
      <c r="Q76" s="146">
        <v>2</v>
      </c>
      <c r="AA76" s="122">
        <v>12</v>
      </c>
      <c r="AB76" s="122">
        <v>0</v>
      </c>
      <c r="AC76" s="122">
        <v>61</v>
      </c>
      <c r="BB76" s="122">
        <v>1</v>
      </c>
      <c r="BC76" s="122">
        <f t="shared" si="19"/>
        <v>0</v>
      </c>
      <c r="BD76" s="122">
        <f t="shared" si="20"/>
        <v>0</v>
      </c>
      <c r="BE76" s="122">
        <f t="shared" si="21"/>
        <v>0</v>
      </c>
      <c r="BF76" s="122">
        <f t="shared" si="22"/>
        <v>0</v>
      </c>
      <c r="BG76" s="122">
        <f t="shared" si="23"/>
        <v>0</v>
      </c>
    </row>
    <row r="77" spans="1:59" ht="12.75">
      <c r="A77" s="147">
        <v>62</v>
      </c>
      <c r="B77" s="148" t="s">
        <v>208</v>
      </c>
      <c r="C77" s="149" t="s">
        <v>209</v>
      </c>
      <c r="D77" s="150" t="s">
        <v>210</v>
      </c>
      <c r="E77" s="151">
        <v>1</v>
      </c>
      <c r="F77" s="151">
        <v>0</v>
      </c>
      <c r="G77" s="152">
        <f t="shared" si="16"/>
        <v>0</v>
      </c>
      <c r="H77" s="153">
        <v>0.00013</v>
      </c>
      <c r="I77" s="153">
        <f t="shared" si="17"/>
        <v>0.00013</v>
      </c>
      <c r="J77" s="153">
        <v>0</v>
      </c>
      <c r="K77" s="153">
        <f t="shared" si="18"/>
        <v>0</v>
      </c>
      <c r="Q77" s="146">
        <v>2</v>
      </c>
      <c r="AA77" s="122">
        <v>12</v>
      </c>
      <c r="AB77" s="122">
        <v>0</v>
      </c>
      <c r="AC77" s="122">
        <v>62</v>
      </c>
      <c r="BB77" s="122">
        <v>1</v>
      </c>
      <c r="BC77" s="122">
        <f t="shared" si="19"/>
        <v>0</v>
      </c>
      <c r="BD77" s="122">
        <f t="shared" si="20"/>
        <v>0</v>
      </c>
      <c r="BE77" s="122">
        <f t="shared" si="21"/>
        <v>0</v>
      </c>
      <c r="BF77" s="122">
        <f t="shared" si="22"/>
        <v>0</v>
      </c>
      <c r="BG77" s="122">
        <f t="shared" si="23"/>
        <v>0</v>
      </c>
    </row>
    <row r="78" spans="1:59" ht="25.5">
      <c r="A78" s="147">
        <v>63</v>
      </c>
      <c r="B78" s="148" t="s">
        <v>211</v>
      </c>
      <c r="C78" s="149" t="s">
        <v>212</v>
      </c>
      <c r="D78" s="150" t="s">
        <v>80</v>
      </c>
      <c r="E78" s="151">
        <v>3</v>
      </c>
      <c r="F78" s="151">
        <v>0</v>
      </c>
      <c r="G78" s="152">
        <f t="shared" si="16"/>
        <v>0</v>
      </c>
      <c r="H78" s="153">
        <v>0</v>
      </c>
      <c r="I78" s="153">
        <f t="shared" si="17"/>
        <v>0</v>
      </c>
      <c r="J78" s="153">
        <v>0</v>
      </c>
      <c r="K78" s="153">
        <f t="shared" si="18"/>
        <v>0</v>
      </c>
      <c r="Q78" s="146">
        <v>2</v>
      </c>
      <c r="AA78" s="122">
        <v>12</v>
      </c>
      <c r="AB78" s="122">
        <v>0</v>
      </c>
      <c r="AC78" s="122">
        <v>63</v>
      </c>
      <c r="BB78" s="122">
        <v>1</v>
      </c>
      <c r="BC78" s="122">
        <f t="shared" si="19"/>
        <v>0</v>
      </c>
      <c r="BD78" s="122">
        <f t="shared" si="20"/>
        <v>0</v>
      </c>
      <c r="BE78" s="122">
        <f t="shared" si="21"/>
        <v>0</v>
      </c>
      <c r="BF78" s="122">
        <f t="shared" si="22"/>
        <v>0</v>
      </c>
      <c r="BG78" s="122">
        <f t="shared" si="23"/>
        <v>0</v>
      </c>
    </row>
    <row r="79" spans="1:59" ht="25.5">
      <c r="A79" s="147">
        <v>64</v>
      </c>
      <c r="B79" s="148" t="s">
        <v>213</v>
      </c>
      <c r="C79" s="149" t="s">
        <v>214</v>
      </c>
      <c r="D79" s="150" t="s">
        <v>80</v>
      </c>
      <c r="E79" s="151">
        <v>1</v>
      </c>
      <c r="F79" s="151">
        <v>0</v>
      </c>
      <c r="G79" s="152">
        <f t="shared" si="16"/>
        <v>0</v>
      </c>
      <c r="H79" s="153">
        <v>0.012</v>
      </c>
      <c r="I79" s="153">
        <f t="shared" si="17"/>
        <v>0.012</v>
      </c>
      <c r="J79" s="153">
        <v>0</v>
      </c>
      <c r="K79" s="153">
        <f t="shared" si="18"/>
        <v>0</v>
      </c>
      <c r="Q79" s="146">
        <v>2</v>
      </c>
      <c r="AA79" s="122">
        <v>12</v>
      </c>
      <c r="AB79" s="122">
        <v>1</v>
      </c>
      <c r="AC79" s="122">
        <v>64</v>
      </c>
      <c r="BB79" s="122">
        <v>1</v>
      </c>
      <c r="BC79" s="122">
        <f t="shared" si="19"/>
        <v>0</v>
      </c>
      <c r="BD79" s="122">
        <f t="shared" si="20"/>
        <v>0</v>
      </c>
      <c r="BE79" s="122">
        <f t="shared" si="21"/>
        <v>0</v>
      </c>
      <c r="BF79" s="122">
        <f t="shared" si="22"/>
        <v>0</v>
      </c>
      <c r="BG79" s="122">
        <f t="shared" si="23"/>
        <v>0</v>
      </c>
    </row>
    <row r="80" spans="1:59" ht="12.75">
      <c r="A80" s="147">
        <v>65</v>
      </c>
      <c r="B80" s="148" t="s">
        <v>215</v>
      </c>
      <c r="C80" s="149" t="s">
        <v>216</v>
      </c>
      <c r="D80" s="150" t="s">
        <v>80</v>
      </c>
      <c r="E80" s="151">
        <v>2</v>
      </c>
      <c r="F80" s="151">
        <v>0</v>
      </c>
      <c r="G80" s="152">
        <f t="shared" si="16"/>
        <v>0</v>
      </c>
      <c r="H80" s="153">
        <v>0.0018</v>
      </c>
      <c r="I80" s="153">
        <f t="shared" si="17"/>
        <v>0.0036</v>
      </c>
      <c r="J80" s="153">
        <v>0</v>
      </c>
      <c r="K80" s="153">
        <f t="shared" si="18"/>
        <v>0</v>
      </c>
      <c r="Q80" s="146">
        <v>2</v>
      </c>
      <c r="AA80" s="122">
        <v>12</v>
      </c>
      <c r="AB80" s="122">
        <v>1</v>
      </c>
      <c r="AC80" s="122">
        <v>65</v>
      </c>
      <c r="BB80" s="122">
        <v>1</v>
      </c>
      <c r="BC80" s="122">
        <f t="shared" si="19"/>
        <v>0</v>
      </c>
      <c r="BD80" s="122">
        <f t="shared" si="20"/>
        <v>0</v>
      </c>
      <c r="BE80" s="122">
        <f t="shared" si="21"/>
        <v>0</v>
      </c>
      <c r="BF80" s="122">
        <f t="shared" si="22"/>
        <v>0</v>
      </c>
      <c r="BG80" s="122">
        <f t="shared" si="23"/>
        <v>0</v>
      </c>
    </row>
    <row r="81" spans="1:59" ht="12.75">
      <c r="A81" s="147">
        <v>66</v>
      </c>
      <c r="B81" s="148" t="s">
        <v>217</v>
      </c>
      <c r="C81" s="149" t="s">
        <v>218</v>
      </c>
      <c r="D81" s="150" t="s">
        <v>80</v>
      </c>
      <c r="E81" s="151">
        <v>1</v>
      </c>
      <c r="F81" s="151">
        <v>0</v>
      </c>
      <c r="G81" s="152">
        <f t="shared" si="16"/>
        <v>0</v>
      </c>
      <c r="H81" s="153">
        <v>0.00192</v>
      </c>
      <c r="I81" s="153">
        <f t="shared" si="17"/>
        <v>0.00192</v>
      </c>
      <c r="J81" s="153">
        <v>0</v>
      </c>
      <c r="K81" s="153">
        <f t="shared" si="18"/>
        <v>0</v>
      </c>
      <c r="Q81" s="146">
        <v>2</v>
      </c>
      <c r="AA81" s="122">
        <v>12</v>
      </c>
      <c r="AB81" s="122">
        <v>1</v>
      </c>
      <c r="AC81" s="122">
        <v>66</v>
      </c>
      <c r="BB81" s="122">
        <v>1</v>
      </c>
      <c r="BC81" s="122">
        <f t="shared" si="19"/>
        <v>0</v>
      </c>
      <c r="BD81" s="122">
        <f t="shared" si="20"/>
        <v>0</v>
      </c>
      <c r="BE81" s="122">
        <f t="shared" si="21"/>
        <v>0</v>
      </c>
      <c r="BF81" s="122">
        <f t="shared" si="22"/>
        <v>0</v>
      </c>
      <c r="BG81" s="122">
        <f t="shared" si="23"/>
        <v>0</v>
      </c>
    </row>
    <row r="82" spans="1:59" ht="25.5">
      <c r="A82" s="147">
        <v>67</v>
      </c>
      <c r="B82" s="148" t="s">
        <v>219</v>
      </c>
      <c r="C82" s="149" t="s">
        <v>220</v>
      </c>
      <c r="D82" s="150" t="s">
        <v>80</v>
      </c>
      <c r="E82" s="151">
        <v>1</v>
      </c>
      <c r="F82" s="151">
        <v>0</v>
      </c>
      <c r="G82" s="152">
        <f t="shared" si="16"/>
        <v>0</v>
      </c>
      <c r="H82" s="153">
        <v>0.00592</v>
      </c>
      <c r="I82" s="153">
        <f t="shared" si="17"/>
        <v>0.00592</v>
      </c>
      <c r="J82" s="153">
        <v>0</v>
      </c>
      <c r="K82" s="153">
        <f t="shared" si="18"/>
        <v>0</v>
      </c>
      <c r="Q82" s="146">
        <v>2</v>
      </c>
      <c r="AA82" s="122">
        <v>12</v>
      </c>
      <c r="AB82" s="122">
        <v>1</v>
      </c>
      <c r="AC82" s="122">
        <v>67</v>
      </c>
      <c r="BB82" s="122">
        <v>1</v>
      </c>
      <c r="BC82" s="122">
        <f t="shared" si="19"/>
        <v>0</v>
      </c>
      <c r="BD82" s="122">
        <f t="shared" si="20"/>
        <v>0</v>
      </c>
      <c r="BE82" s="122">
        <f t="shared" si="21"/>
        <v>0</v>
      </c>
      <c r="BF82" s="122">
        <f t="shared" si="22"/>
        <v>0</v>
      </c>
      <c r="BG82" s="122">
        <f t="shared" si="23"/>
        <v>0</v>
      </c>
    </row>
    <row r="83" spans="1:59" ht="25.5">
      <c r="A83" s="147">
        <v>68</v>
      </c>
      <c r="B83" s="148" t="s">
        <v>221</v>
      </c>
      <c r="C83" s="149" t="s">
        <v>222</v>
      </c>
      <c r="D83" s="150" t="s">
        <v>80</v>
      </c>
      <c r="E83" s="151">
        <v>1</v>
      </c>
      <c r="F83" s="151">
        <v>0</v>
      </c>
      <c r="G83" s="152">
        <f t="shared" si="16"/>
        <v>0</v>
      </c>
      <c r="H83" s="153">
        <v>0.0062</v>
      </c>
      <c r="I83" s="153">
        <f t="shared" si="17"/>
        <v>0.0062</v>
      </c>
      <c r="J83" s="153">
        <v>0</v>
      </c>
      <c r="K83" s="153">
        <f t="shared" si="18"/>
        <v>0</v>
      </c>
      <c r="Q83" s="146">
        <v>2</v>
      </c>
      <c r="AA83" s="122">
        <v>12</v>
      </c>
      <c r="AB83" s="122">
        <v>1</v>
      </c>
      <c r="AC83" s="122">
        <v>68</v>
      </c>
      <c r="BB83" s="122">
        <v>1</v>
      </c>
      <c r="BC83" s="122">
        <f t="shared" si="19"/>
        <v>0</v>
      </c>
      <c r="BD83" s="122">
        <f t="shared" si="20"/>
        <v>0</v>
      </c>
      <c r="BE83" s="122">
        <f t="shared" si="21"/>
        <v>0</v>
      </c>
      <c r="BF83" s="122">
        <f t="shared" si="22"/>
        <v>0</v>
      </c>
      <c r="BG83" s="122">
        <f t="shared" si="23"/>
        <v>0</v>
      </c>
    </row>
    <row r="84" spans="1:59" ht="25.5">
      <c r="A84" s="147">
        <v>69</v>
      </c>
      <c r="B84" s="148" t="s">
        <v>223</v>
      </c>
      <c r="C84" s="149" t="s">
        <v>224</v>
      </c>
      <c r="D84" s="150" t="s">
        <v>80</v>
      </c>
      <c r="E84" s="151">
        <v>2</v>
      </c>
      <c r="F84" s="151">
        <v>0</v>
      </c>
      <c r="G84" s="152">
        <f t="shared" si="16"/>
        <v>0</v>
      </c>
      <c r="H84" s="153">
        <v>0.0065</v>
      </c>
      <c r="I84" s="153">
        <f t="shared" si="17"/>
        <v>0.013</v>
      </c>
      <c r="J84" s="153">
        <v>0</v>
      </c>
      <c r="K84" s="153">
        <f t="shared" si="18"/>
        <v>0</v>
      </c>
      <c r="Q84" s="146">
        <v>2</v>
      </c>
      <c r="AA84" s="122">
        <v>12</v>
      </c>
      <c r="AB84" s="122">
        <v>1</v>
      </c>
      <c r="AC84" s="122">
        <v>69</v>
      </c>
      <c r="BB84" s="122">
        <v>1</v>
      </c>
      <c r="BC84" s="122">
        <f t="shared" si="19"/>
        <v>0</v>
      </c>
      <c r="BD84" s="122">
        <f t="shared" si="20"/>
        <v>0</v>
      </c>
      <c r="BE84" s="122">
        <f t="shared" si="21"/>
        <v>0</v>
      </c>
      <c r="BF84" s="122">
        <f t="shared" si="22"/>
        <v>0</v>
      </c>
      <c r="BG84" s="122">
        <f t="shared" si="23"/>
        <v>0</v>
      </c>
    </row>
    <row r="85" spans="1:59" ht="25.5">
      <c r="A85" s="147">
        <v>70</v>
      </c>
      <c r="B85" s="148" t="s">
        <v>225</v>
      </c>
      <c r="C85" s="149" t="s">
        <v>226</v>
      </c>
      <c r="D85" s="150" t="s">
        <v>95</v>
      </c>
      <c r="E85" s="151">
        <v>0.14</v>
      </c>
      <c r="F85" s="151">
        <v>0</v>
      </c>
      <c r="G85" s="152">
        <f t="shared" si="16"/>
        <v>0</v>
      </c>
      <c r="H85" s="153">
        <v>2.525</v>
      </c>
      <c r="I85" s="153">
        <f t="shared" si="17"/>
        <v>0.35350000000000004</v>
      </c>
      <c r="J85" s="153">
        <v>0</v>
      </c>
      <c r="K85" s="153">
        <f t="shared" si="18"/>
        <v>0</v>
      </c>
      <c r="Q85" s="146">
        <v>2</v>
      </c>
      <c r="AA85" s="122">
        <v>12</v>
      </c>
      <c r="AB85" s="122">
        <v>0</v>
      </c>
      <c r="AC85" s="122">
        <v>70</v>
      </c>
      <c r="BB85" s="122">
        <v>1</v>
      </c>
      <c r="BC85" s="122">
        <f t="shared" si="19"/>
        <v>0</v>
      </c>
      <c r="BD85" s="122">
        <f t="shared" si="20"/>
        <v>0</v>
      </c>
      <c r="BE85" s="122">
        <f t="shared" si="21"/>
        <v>0</v>
      </c>
      <c r="BF85" s="122">
        <f t="shared" si="22"/>
        <v>0</v>
      </c>
      <c r="BG85" s="122">
        <f t="shared" si="23"/>
        <v>0</v>
      </c>
    </row>
    <row r="86" spans="1:59" ht="12.75">
      <c r="A86" s="147">
        <v>71</v>
      </c>
      <c r="B86" s="148" t="s">
        <v>227</v>
      </c>
      <c r="C86" s="149" t="s">
        <v>228</v>
      </c>
      <c r="D86" s="150" t="s">
        <v>88</v>
      </c>
      <c r="E86" s="151">
        <v>36</v>
      </c>
      <c r="F86" s="151">
        <v>0</v>
      </c>
      <c r="G86" s="152">
        <f t="shared" si="16"/>
        <v>0</v>
      </c>
      <c r="H86" s="153">
        <v>0</v>
      </c>
      <c r="I86" s="153">
        <f t="shared" si="17"/>
        <v>0</v>
      </c>
      <c r="J86" s="153">
        <v>0</v>
      </c>
      <c r="K86" s="153">
        <f t="shared" si="18"/>
        <v>0</v>
      </c>
      <c r="Q86" s="146">
        <v>2</v>
      </c>
      <c r="AA86" s="122">
        <v>12</v>
      </c>
      <c r="AB86" s="122">
        <v>0</v>
      </c>
      <c r="AC86" s="122">
        <v>71</v>
      </c>
      <c r="BB86" s="122">
        <v>1</v>
      </c>
      <c r="BC86" s="122">
        <f t="shared" si="19"/>
        <v>0</v>
      </c>
      <c r="BD86" s="122">
        <f t="shared" si="20"/>
        <v>0</v>
      </c>
      <c r="BE86" s="122">
        <f t="shared" si="21"/>
        <v>0</v>
      </c>
      <c r="BF86" s="122">
        <f t="shared" si="22"/>
        <v>0</v>
      </c>
      <c r="BG86" s="122">
        <f t="shared" si="23"/>
        <v>0</v>
      </c>
    </row>
    <row r="87" spans="1:59" ht="12.75">
      <c r="A87" s="154"/>
      <c r="B87" s="155" t="s">
        <v>72</v>
      </c>
      <c r="C87" s="156" t="str">
        <f>CONCATENATE(B59," ",C59)</f>
        <v>8 Trubní vedení</v>
      </c>
      <c r="D87" s="154"/>
      <c r="E87" s="157"/>
      <c r="F87" s="157"/>
      <c r="G87" s="158">
        <f>SUM(G59:G86)</f>
        <v>0</v>
      </c>
      <c r="H87" s="159"/>
      <c r="I87" s="160">
        <f>SUM(I59:I86)</f>
        <v>0.4999700000000001</v>
      </c>
      <c r="J87" s="159"/>
      <c r="K87" s="160">
        <f>SUM(K59:K86)</f>
        <v>0</v>
      </c>
      <c r="Q87" s="146">
        <v>4</v>
      </c>
      <c r="BC87" s="161">
        <f>SUM(BC59:BC86)</f>
        <v>0</v>
      </c>
      <c r="BD87" s="161">
        <f>SUM(BD59:BD86)</f>
        <v>0</v>
      </c>
      <c r="BE87" s="161">
        <f>SUM(BE59:BE86)</f>
        <v>0</v>
      </c>
      <c r="BF87" s="161">
        <f>SUM(BF59:BF86)</f>
        <v>0</v>
      </c>
      <c r="BG87" s="161">
        <f>SUM(BG59:BG86)</f>
        <v>0</v>
      </c>
    </row>
    <row r="88" spans="1:17" ht="12.75">
      <c r="A88" s="139" t="s">
        <v>69</v>
      </c>
      <c r="B88" s="140" t="s">
        <v>229</v>
      </c>
      <c r="C88" s="141" t="s">
        <v>230</v>
      </c>
      <c r="D88" s="142"/>
      <c r="E88" s="143"/>
      <c r="F88" s="143"/>
      <c r="G88" s="144"/>
      <c r="H88" s="145"/>
      <c r="I88" s="145"/>
      <c r="J88" s="145"/>
      <c r="K88" s="145"/>
      <c r="Q88" s="146">
        <v>1</v>
      </c>
    </row>
    <row r="89" spans="1:59" ht="25.5">
      <c r="A89" s="147">
        <v>72</v>
      </c>
      <c r="B89" s="148" t="s">
        <v>231</v>
      </c>
      <c r="C89" s="149" t="s">
        <v>232</v>
      </c>
      <c r="D89" s="150" t="s">
        <v>85</v>
      </c>
      <c r="E89" s="151">
        <v>3</v>
      </c>
      <c r="F89" s="151">
        <v>0</v>
      </c>
      <c r="G89" s="152">
        <f>E89*F89</f>
        <v>0</v>
      </c>
      <c r="H89" s="153">
        <v>0</v>
      </c>
      <c r="I89" s="153">
        <f>E89*H89</f>
        <v>0</v>
      </c>
      <c r="J89" s="153">
        <v>0</v>
      </c>
      <c r="K89" s="153">
        <f>E89*J89</f>
        <v>0</v>
      </c>
      <c r="Q89" s="146">
        <v>2</v>
      </c>
      <c r="AA89" s="122">
        <v>12</v>
      </c>
      <c r="AB89" s="122">
        <v>0</v>
      </c>
      <c r="AC89" s="122">
        <v>72</v>
      </c>
      <c r="BB89" s="122">
        <v>1</v>
      </c>
      <c r="BC89" s="122">
        <f>IF(BB89=1,G89,0)</f>
        <v>0</v>
      </c>
      <c r="BD89" s="122">
        <f>IF(BB89=2,G89,0)</f>
        <v>0</v>
      </c>
      <c r="BE89" s="122">
        <f>IF(BB89=3,G89,0)</f>
        <v>0</v>
      </c>
      <c r="BF89" s="122">
        <f>IF(BB89=4,G89,0)</f>
        <v>0</v>
      </c>
      <c r="BG89" s="122">
        <f>IF(BB89=5,G89,0)</f>
        <v>0</v>
      </c>
    </row>
    <row r="90" spans="1:59" ht="12.75">
      <c r="A90" s="154"/>
      <c r="B90" s="155" t="s">
        <v>72</v>
      </c>
      <c r="C90" s="156" t="str">
        <f>CONCATENATE(B88," ",C88)</f>
        <v>90 Přípočty</v>
      </c>
      <c r="D90" s="154"/>
      <c r="E90" s="157"/>
      <c r="F90" s="157"/>
      <c r="G90" s="158">
        <f>SUM(G88:G89)</f>
        <v>0</v>
      </c>
      <c r="H90" s="159"/>
      <c r="I90" s="160">
        <f>SUM(I88:I89)</f>
        <v>0</v>
      </c>
      <c r="J90" s="159"/>
      <c r="K90" s="160">
        <f>SUM(K88:K89)</f>
        <v>0</v>
      </c>
      <c r="Q90" s="146">
        <v>4</v>
      </c>
      <c r="BC90" s="161">
        <f>SUM(BC88:BC89)</f>
        <v>0</v>
      </c>
      <c r="BD90" s="161">
        <f>SUM(BD88:BD89)</f>
        <v>0</v>
      </c>
      <c r="BE90" s="161">
        <f>SUM(BE88:BE89)</f>
        <v>0</v>
      </c>
      <c r="BF90" s="161">
        <f>SUM(BF88:BF89)</f>
        <v>0</v>
      </c>
      <c r="BG90" s="161">
        <f>SUM(BG88:BG89)</f>
        <v>0</v>
      </c>
    </row>
    <row r="91" spans="1:17" ht="12.75">
      <c r="A91" s="139" t="s">
        <v>69</v>
      </c>
      <c r="B91" s="140" t="s">
        <v>233</v>
      </c>
      <c r="C91" s="141" t="s">
        <v>234</v>
      </c>
      <c r="D91" s="142"/>
      <c r="E91" s="143"/>
      <c r="F91" s="143"/>
      <c r="G91" s="144"/>
      <c r="H91" s="145"/>
      <c r="I91" s="145"/>
      <c r="J91" s="145"/>
      <c r="K91" s="145"/>
      <c r="Q91" s="146">
        <v>1</v>
      </c>
    </row>
    <row r="92" spans="1:59" ht="25.5">
      <c r="A92" s="147">
        <v>73</v>
      </c>
      <c r="B92" s="148" t="s">
        <v>235</v>
      </c>
      <c r="C92" s="149" t="s">
        <v>236</v>
      </c>
      <c r="D92" s="150" t="s">
        <v>80</v>
      </c>
      <c r="E92" s="151">
        <v>1</v>
      </c>
      <c r="F92" s="151">
        <v>0</v>
      </c>
      <c r="G92" s="152">
        <f>E92*F92</f>
        <v>0</v>
      </c>
      <c r="H92" s="153">
        <v>0</v>
      </c>
      <c r="I92" s="153">
        <f>E92*H92</f>
        <v>0</v>
      </c>
      <c r="J92" s="153">
        <v>-0.018</v>
      </c>
      <c r="K92" s="153">
        <f>E92*J92</f>
        <v>-0.018</v>
      </c>
      <c r="Q92" s="146">
        <v>2</v>
      </c>
      <c r="AA92" s="122">
        <v>12</v>
      </c>
      <c r="AB92" s="122">
        <v>0</v>
      </c>
      <c r="AC92" s="122">
        <v>73</v>
      </c>
      <c r="BB92" s="122">
        <v>1</v>
      </c>
      <c r="BC92" s="122">
        <f>IF(BB92=1,G92,0)</f>
        <v>0</v>
      </c>
      <c r="BD92" s="122">
        <f>IF(BB92=2,G92,0)</f>
        <v>0</v>
      </c>
      <c r="BE92" s="122">
        <f>IF(BB92=3,G92,0)</f>
        <v>0</v>
      </c>
      <c r="BF92" s="122">
        <f>IF(BB92=4,G92,0)</f>
        <v>0</v>
      </c>
      <c r="BG92" s="122">
        <f>IF(BB92=5,G92,0)</f>
        <v>0</v>
      </c>
    </row>
    <row r="93" spans="1:59" ht="25.5">
      <c r="A93" s="147">
        <v>74</v>
      </c>
      <c r="B93" s="148" t="s">
        <v>237</v>
      </c>
      <c r="C93" s="149" t="s">
        <v>238</v>
      </c>
      <c r="D93" s="150" t="s">
        <v>80</v>
      </c>
      <c r="E93" s="151">
        <v>1</v>
      </c>
      <c r="F93" s="151">
        <v>0</v>
      </c>
      <c r="G93" s="152">
        <f>E93*F93</f>
        <v>0</v>
      </c>
      <c r="H93" s="153">
        <v>0.00067</v>
      </c>
      <c r="I93" s="153">
        <f>E93*H93</f>
        <v>0.00067</v>
      </c>
      <c r="J93" s="153">
        <v>-0.002</v>
      </c>
      <c r="K93" s="153">
        <f>E93*J93</f>
        <v>-0.002</v>
      </c>
      <c r="Q93" s="146">
        <v>2</v>
      </c>
      <c r="AA93" s="122">
        <v>12</v>
      </c>
      <c r="AB93" s="122">
        <v>0</v>
      </c>
      <c r="AC93" s="122">
        <v>74</v>
      </c>
      <c r="BB93" s="122">
        <v>1</v>
      </c>
      <c r="BC93" s="122">
        <f>IF(BB93=1,G93,0)</f>
        <v>0</v>
      </c>
      <c r="BD93" s="122">
        <f>IF(BB93=2,G93,0)</f>
        <v>0</v>
      </c>
      <c r="BE93" s="122">
        <f>IF(BB93=3,G93,0)</f>
        <v>0</v>
      </c>
      <c r="BF93" s="122">
        <f>IF(BB93=4,G93,0)</f>
        <v>0</v>
      </c>
      <c r="BG93" s="122">
        <f>IF(BB93=5,G93,0)</f>
        <v>0</v>
      </c>
    </row>
    <row r="94" spans="1:59" ht="25.5">
      <c r="A94" s="147">
        <v>75</v>
      </c>
      <c r="B94" s="148" t="s">
        <v>239</v>
      </c>
      <c r="C94" s="149" t="s">
        <v>240</v>
      </c>
      <c r="D94" s="150" t="s">
        <v>80</v>
      </c>
      <c r="E94" s="151">
        <v>1</v>
      </c>
      <c r="F94" s="151">
        <v>0</v>
      </c>
      <c r="G94" s="152">
        <f>E94*F94</f>
        <v>0</v>
      </c>
      <c r="H94" s="153">
        <v>0.00034</v>
      </c>
      <c r="I94" s="153">
        <f>E94*H94</f>
        <v>0.00034</v>
      </c>
      <c r="J94" s="153">
        <v>-0.054</v>
      </c>
      <c r="K94" s="153">
        <f>E94*J94</f>
        <v>-0.054</v>
      </c>
      <c r="Q94" s="146">
        <v>2</v>
      </c>
      <c r="AA94" s="122">
        <v>12</v>
      </c>
      <c r="AB94" s="122">
        <v>0</v>
      </c>
      <c r="AC94" s="122">
        <v>75</v>
      </c>
      <c r="BB94" s="122">
        <v>1</v>
      </c>
      <c r="BC94" s="122">
        <f>IF(BB94=1,G94,0)</f>
        <v>0</v>
      </c>
      <c r="BD94" s="122">
        <f>IF(BB94=2,G94,0)</f>
        <v>0</v>
      </c>
      <c r="BE94" s="122">
        <f>IF(BB94=3,G94,0)</f>
        <v>0</v>
      </c>
      <c r="BF94" s="122">
        <f>IF(BB94=4,G94,0)</f>
        <v>0</v>
      </c>
      <c r="BG94" s="122">
        <f>IF(BB94=5,G94,0)</f>
        <v>0</v>
      </c>
    </row>
    <row r="95" spans="1:59" ht="25.5">
      <c r="A95" s="147">
        <v>76</v>
      </c>
      <c r="B95" s="148" t="s">
        <v>241</v>
      </c>
      <c r="C95" s="149" t="s">
        <v>242</v>
      </c>
      <c r="D95" s="150" t="s">
        <v>80</v>
      </c>
      <c r="E95" s="151">
        <v>1</v>
      </c>
      <c r="F95" s="151">
        <v>0</v>
      </c>
      <c r="G95" s="152">
        <f>E95*F95</f>
        <v>0</v>
      </c>
      <c r="H95" s="153">
        <v>0.00133</v>
      </c>
      <c r="I95" s="153">
        <f>E95*H95</f>
        <v>0.00133</v>
      </c>
      <c r="J95" s="153">
        <v>-0.099</v>
      </c>
      <c r="K95" s="153">
        <f>E95*J95</f>
        <v>-0.099</v>
      </c>
      <c r="Q95" s="146">
        <v>2</v>
      </c>
      <c r="AA95" s="122">
        <v>12</v>
      </c>
      <c r="AB95" s="122">
        <v>0</v>
      </c>
      <c r="AC95" s="122">
        <v>76</v>
      </c>
      <c r="BB95" s="122">
        <v>1</v>
      </c>
      <c r="BC95" s="122">
        <f>IF(BB95=1,G95,0)</f>
        <v>0</v>
      </c>
      <c r="BD95" s="122">
        <f>IF(BB95=2,G95,0)</f>
        <v>0</v>
      </c>
      <c r="BE95" s="122">
        <f>IF(BB95=3,G95,0)</f>
        <v>0</v>
      </c>
      <c r="BF95" s="122">
        <f>IF(BB95=4,G95,0)</f>
        <v>0</v>
      </c>
      <c r="BG95" s="122">
        <f>IF(BB95=5,G95,0)</f>
        <v>0</v>
      </c>
    </row>
    <row r="96" spans="1:59" ht="12.75">
      <c r="A96" s="154"/>
      <c r="B96" s="155" t="s">
        <v>72</v>
      </c>
      <c r="C96" s="156" t="str">
        <f>CONCATENATE(B91," ",C91)</f>
        <v>97 Prorážení otvorů</v>
      </c>
      <c r="D96" s="154"/>
      <c r="E96" s="157"/>
      <c r="F96" s="157"/>
      <c r="G96" s="158">
        <f>SUM(G91:G95)</f>
        <v>0</v>
      </c>
      <c r="H96" s="159"/>
      <c r="I96" s="160">
        <f>SUM(I91:I95)</f>
        <v>0.00234</v>
      </c>
      <c r="J96" s="159"/>
      <c r="K96" s="160">
        <f>SUM(K91:K95)</f>
        <v>-0.173</v>
      </c>
      <c r="Q96" s="146">
        <v>4</v>
      </c>
      <c r="BC96" s="161">
        <f>SUM(BC91:BC95)</f>
        <v>0</v>
      </c>
      <c r="BD96" s="161">
        <f>SUM(BD91:BD95)</f>
        <v>0</v>
      </c>
      <c r="BE96" s="161">
        <f>SUM(BE91:BE95)</f>
        <v>0</v>
      </c>
      <c r="BF96" s="161">
        <f>SUM(BF91:BF95)</f>
        <v>0</v>
      </c>
      <c r="BG96" s="161">
        <f>SUM(BG91:BG95)</f>
        <v>0</v>
      </c>
    </row>
    <row r="97" spans="1:17" ht="12.75">
      <c r="A97" s="139" t="s">
        <v>69</v>
      </c>
      <c r="B97" s="140" t="s">
        <v>243</v>
      </c>
      <c r="C97" s="141" t="s">
        <v>244</v>
      </c>
      <c r="D97" s="142"/>
      <c r="E97" s="143"/>
      <c r="F97" s="143"/>
      <c r="G97" s="144"/>
      <c r="H97" s="145"/>
      <c r="I97" s="145"/>
      <c r="J97" s="145"/>
      <c r="K97" s="145"/>
      <c r="Q97" s="146">
        <v>1</v>
      </c>
    </row>
    <row r="98" spans="1:59" ht="12.75">
      <c r="A98" s="147">
        <v>77</v>
      </c>
      <c r="B98" s="148" t="s">
        <v>245</v>
      </c>
      <c r="C98" s="149" t="s">
        <v>246</v>
      </c>
      <c r="D98" s="150" t="s">
        <v>150</v>
      </c>
      <c r="E98" s="151">
        <v>0.5</v>
      </c>
      <c r="F98" s="151">
        <v>0</v>
      </c>
      <c r="G98" s="152">
        <f>E98*F98</f>
        <v>0</v>
      </c>
      <c r="H98" s="153">
        <v>0</v>
      </c>
      <c r="I98" s="153">
        <f>E98*H98</f>
        <v>0</v>
      </c>
      <c r="J98" s="153">
        <v>0</v>
      </c>
      <c r="K98" s="153">
        <f>E98*J98</f>
        <v>0</v>
      </c>
      <c r="Q98" s="146">
        <v>2</v>
      </c>
      <c r="AA98" s="122">
        <v>12</v>
      </c>
      <c r="AB98" s="122">
        <v>0</v>
      </c>
      <c r="AC98" s="122">
        <v>77</v>
      </c>
      <c r="BB98" s="122">
        <v>1</v>
      </c>
      <c r="BC98" s="122">
        <f>IF(BB98=1,G98,0)</f>
        <v>0</v>
      </c>
      <c r="BD98" s="122">
        <f>IF(BB98=2,G98,0)</f>
        <v>0</v>
      </c>
      <c r="BE98" s="122">
        <f>IF(BB98=3,G98,0)</f>
        <v>0</v>
      </c>
      <c r="BF98" s="122">
        <f>IF(BB98=4,G98,0)</f>
        <v>0</v>
      </c>
      <c r="BG98" s="122">
        <f>IF(BB98=5,G98,0)</f>
        <v>0</v>
      </c>
    </row>
    <row r="99" spans="1:59" ht="12.75">
      <c r="A99" s="147">
        <v>78</v>
      </c>
      <c r="B99" s="148" t="s">
        <v>247</v>
      </c>
      <c r="C99" s="149" t="s">
        <v>248</v>
      </c>
      <c r="D99" s="150" t="s">
        <v>150</v>
      </c>
      <c r="E99" s="151">
        <v>0.5</v>
      </c>
      <c r="F99" s="151">
        <v>0</v>
      </c>
      <c r="G99" s="152">
        <f>E99*F99</f>
        <v>0</v>
      </c>
      <c r="H99" s="153">
        <v>0</v>
      </c>
      <c r="I99" s="153">
        <f>E99*H99</f>
        <v>0</v>
      </c>
      <c r="J99" s="153">
        <v>0</v>
      </c>
      <c r="K99" s="153">
        <f>E99*J99</f>
        <v>0</v>
      </c>
      <c r="Q99" s="146">
        <v>2</v>
      </c>
      <c r="AA99" s="122">
        <v>12</v>
      </c>
      <c r="AB99" s="122">
        <v>0</v>
      </c>
      <c r="AC99" s="122">
        <v>78</v>
      </c>
      <c r="BB99" s="122">
        <v>1</v>
      </c>
      <c r="BC99" s="122">
        <f>IF(BB99=1,G99,0)</f>
        <v>0</v>
      </c>
      <c r="BD99" s="122">
        <f>IF(BB99=2,G99,0)</f>
        <v>0</v>
      </c>
      <c r="BE99" s="122">
        <f>IF(BB99=3,G99,0)</f>
        <v>0</v>
      </c>
      <c r="BF99" s="122">
        <f>IF(BB99=4,G99,0)</f>
        <v>0</v>
      </c>
      <c r="BG99" s="122">
        <f>IF(BB99=5,G99,0)</f>
        <v>0</v>
      </c>
    </row>
    <row r="100" spans="1:59" ht="12.75">
      <c r="A100" s="147">
        <v>79</v>
      </c>
      <c r="B100" s="148" t="s">
        <v>247</v>
      </c>
      <c r="C100" s="149" t="s">
        <v>248</v>
      </c>
      <c r="D100" s="150" t="s">
        <v>150</v>
      </c>
      <c r="E100" s="151">
        <v>0.5</v>
      </c>
      <c r="F100" s="151">
        <v>0</v>
      </c>
      <c r="G100" s="152">
        <f>E100*F100</f>
        <v>0</v>
      </c>
      <c r="H100" s="153">
        <v>0</v>
      </c>
      <c r="I100" s="153">
        <f>E100*H100</f>
        <v>0</v>
      </c>
      <c r="J100" s="153">
        <v>0</v>
      </c>
      <c r="K100" s="153">
        <f>E100*J100</f>
        <v>0</v>
      </c>
      <c r="Q100" s="146">
        <v>2</v>
      </c>
      <c r="AA100" s="122">
        <v>12</v>
      </c>
      <c r="AB100" s="122">
        <v>0</v>
      </c>
      <c r="AC100" s="122">
        <v>79</v>
      </c>
      <c r="BB100" s="122">
        <v>1</v>
      </c>
      <c r="BC100" s="122">
        <f>IF(BB100=1,G100,0)</f>
        <v>0</v>
      </c>
      <c r="BD100" s="122">
        <f>IF(BB100=2,G100,0)</f>
        <v>0</v>
      </c>
      <c r="BE100" s="122">
        <f>IF(BB100=3,G100,0)</f>
        <v>0</v>
      </c>
      <c r="BF100" s="122">
        <f>IF(BB100=4,G100,0)</f>
        <v>0</v>
      </c>
      <c r="BG100" s="122">
        <f>IF(BB100=5,G100,0)</f>
        <v>0</v>
      </c>
    </row>
    <row r="101" spans="1:59" ht="12.75">
      <c r="A101" s="154"/>
      <c r="B101" s="155" t="s">
        <v>72</v>
      </c>
      <c r="C101" s="156" t="str">
        <f>CONCATENATE(B97," ",C97)</f>
        <v>99 Staveništní přesun hmot</v>
      </c>
      <c r="D101" s="154"/>
      <c r="E101" s="157"/>
      <c r="F101" s="157"/>
      <c r="G101" s="158">
        <f>SUM(G97:G100)</f>
        <v>0</v>
      </c>
      <c r="H101" s="159"/>
      <c r="I101" s="160">
        <f>SUM(I97:I100)</f>
        <v>0</v>
      </c>
      <c r="J101" s="159"/>
      <c r="K101" s="160">
        <f>SUM(K97:K100)</f>
        <v>0</v>
      </c>
      <c r="Q101" s="146">
        <v>4</v>
      </c>
      <c r="BC101" s="161">
        <f>SUM(BC97:BC100)</f>
        <v>0</v>
      </c>
      <c r="BD101" s="161">
        <f>SUM(BD97:BD100)</f>
        <v>0</v>
      </c>
      <c r="BE101" s="161">
        <f>SUM(BE97:BE100)</f>
        <v>0</v>
      </c>
      <c r="BF101" s="161">
        <f>SUM(BF97:BF100)</f>
        <v>0</v>
      </c>
      <c r="BG101" s="161">
        <f>SUM(BG97:BG100)</f>
        <v>0</v>
      </c>
    </row>
    <row r="102" spans="1:17" ht="12.75">
      <c r="A102" s="139" t="s">
        <v>69</v>
      </c>
      <c r="B102" s="140" t="s">
        <v>249</v>
      </c>
      <c r="C102" s="141" t="s">
        <v>250</v>
      </c>
      <c r="D102" s="142"/>
      <c r="E102" s="143"/>
      <c r="F102" s="143"/>
      <c r="G102" s="144"/>
      <c r="H102" s="145"/>
      <c r="I102" s="145"/>
      <c r="J102" s="145"/>
      <c r="K102" s="145"/>
      <c r="Q102" s="146">
        <v>1</v>
      </c>
    </row>
    <row r="103" spans="1:59" ht="12.75">
      <c r="A103" s="147">
        <v>80</v>
      </c>
      <c r="B103" s="148" t="s">
        <v>251</v>
      </c>
      <c r="C103" s="149" t="s">
        <v>252</v>
      </c>
      <c r="D103" s="150" t="s">
        <v>88</v>
      </c>
      <c r="E103" s="151">
        <v>9</v>
      </c>
      <c r="F103" s="151">
        <v>0</v>
      </c>
      <c r="G103" s="152">
        <f>E103*F103</f>
        <v>0</v>
      </c>
      <c r="H103" s="153">
        <v>0.00052</v>
      </c>
      <c r="I103" s="153">
        <f>E103*H103</f>
        <v>0.004679999999999999</v>
      </c>
      <c r="J103" s="153">
        <v>0</v>
      </c>
      <c r="K103" s="153">
        <f>E103*J103</f>
        <v>0</v>
      </c>
      <c r="Q103" s="146">
        <v>2</v>
      </c>
      <c r="AA103" s="122">
        <v>12</v>
      </c>
      <c r="AB103" s="122">
        <v>0</v>
      </c>
      <c r="AC103" s="122">
        <v>80</v>
      </c>
      <c r="BB103" s="122">
        <v>2</v>
      </c>
      <c r="BC103" s="122">
        <f>IF(BB103=1,G103,0)</f>
        <v>0</v>
      </c>
      <c r="BD103" s="122">
        <f>IF(BB103=2,G103,0)</f>
        <v>0</v>
      </c>
      <c r="BE103" s="122">
        <f>IF(BB103=3,G103,0)</f>
        <v>0</v>
      </c>
      <c r="BF103" s="122">
        <f>IF(BB103=4,G103,0)</f>
        <v>0</v>
      </c>
      <c r="BG103" s="122">
        <f>IF(BB103=5,G103,0)</f>
        <v>0</v>
      </c>
    </row>
    <row r="104" spans="1:59" ht="12.75">
      <c r="A104" s="154"/>
      <c r="B104" s="155" t="s">
        <v>72</v>
      </c>
      <c r="C104" s="156" t="str">
        <f>CONCATENATE(B102," ",C102)</f>
        <v>722 Vnitřní vodovod</v>
      </c>
      <c r="D104" s="154"/>
      <c r="E104" s="157"/>
      <c r="F104" s="157"/>
      <c r="G104" s="158">
        <f>SUM(G102:G103)</f>
        <v>0</v>
      </c>
      <c r="H104" s="159"/>
      <c r="I104" s="160">
        <f>SUM(I102:I103)</f>
        <v>0.004679999999999999</v>
      </c>
      <c r="J104" s="159"/>
      <c r="K104" s="160">
        <f>SUM(K102:K103)</f>
        <v>0</v>
      </c>
      <c r="Q104" s="146">
        <v>4</v>
      </c>
      <c r="BC104" s="161">
        <f>SUM(BC102:BC103)</f>
        <v>0</v>
      </c>
      <c r="BD104" s="161">
        <f>SUM(BD102:BD103)</f>
        <v>0</v>
      </c>
      <c r="BE104" s="161">
        <f>SUM(BE102:BE103)</f>
        <v>0</v>
      </c>
      <c r="BF104" s="161">
        <f>SUM(BF102:BF103)</f>
        <v>0</v>
      </c>
      <c r="BG104" s="161">
        <f>SUM(BG102:BG103)</f>
        <v>0</v>
      </c>
    </row>
    <row r="105" spans="1:17" ht="12.75">
      <c r="A105" s="139" t="s">
        <v>69</v>
      </c>
      <c r="B105" s="140" t="s">
        <v>253</v>
      </c>
      <c r="C105" s="141" t="s">
        <v>254</v>
      </c>
      <c r="D105" s="142"/>
      <c r="E105" s="143"/>
      <c r="F105" s="143"/>
      <c r="G105" s="144"/>
      <c r="H105" s="145"/>
      <c r="I105" s="145"/>
      <c r="J105" s="145"/>
      <c r="K105" s="145"/>
      <c r="Q105" s="146">
        <v>1</v>
      </c>
    </row>
    <row r="106" spans="1:59" ht="25.5">
      <c r="A106" s="147">
        <v>81</v>
      </c>
      <c r="B106" s="148" t="s">
        <v>255</v>
      </c>
      <c r="C106" s="149" t="s">
        <v>256</v>
      </c>
      <c r="D106" s="150" t="s">
        <v>80</v>
      </c>
      <c r="E106" s="151">
        <v>1</v>
      </c>
      <c r="F106" s="151">
        <v>0</v>
      </c>
      <c r="G106" s="152">
        <f aca="true" t="shared" si="24" ref="G106:G112">E106*F106</f>
        <v>0</v>
      </c>
      <c r="H106" s="153">
        <v>0</v>
      </c>
      <c r="I106" s="153">
        <f aca="true" t="shared" si="25" ref="I106:I112">E106*H106</f>
        <v>0</v>
      </c>
      <c r="J106" s="153">
        <v>0</v>
      </c>
      <c r="K106" s="153">
        <f aca="true" t="shared" si="26" ref="K106:K112">E106*J106</f>
        <v>0</v>
      </c>
      <c r="Q106" s="146">
        <v>2</v>
      </c>
      <c r="AA106" s="122">
        <v>12</v>
      </c>
      <c r="AB106" s="122">
        <v>0</v>
      </c>
      <c r="AC106" s="122">
        <v>81</v>
      </c>
      <c r="BB106" s="122">
        <v>4</v>
      </c>
      <c r="BC106" s="122">
        <f aca="true" t="shared" si="27" ref="BC106:BC112">IF(BB106=1,G106,0)</f>
        <v>0</v>
      </c>
      <c r="BD106" s="122">
        <f aca="true" t="shared" si="28" ref="BD106:BD112">IF(BB106=2,G106,0)</f>
        <v>0</v>
      </c>
      <c r="BE106" s="122">
        <f aca="true" t="shared" si="29" ref="BE106:BE112">IF(BB106=3,G106,0)</f>
        <v>0</v>
      </c>
      <c r="BF106" s="122">
        <f aca="true" t="shared" si="30" ref="BF106:BF112">IF(BB106=4,G106,0)</f>
        <v>0</v>
      </c>
      <c r="BG106" s="122">
        <f aca="true" t="shared" si="31" ref="BG106:BG112">IF(BB106=5,G106,0)</f>
        <v>0</v>
      </c>
    </row>
    <row r="107" spans="1:59" ht="12.75">
      <c r="A107" s="147">
        <v>82</v>
      </c>
      <c r="B107" s="148" t="s">
        <v>257</v>
      </c>
      <c r="C107" s="149" t="s">
        <v>258</v>
      </c>
      <c r="D107" s="150" t="s">
        <v>80</v>
      </c>
      <c r="E107" s="151">
        <v>1</v>
      </c>
      <c r="F107" s="151">
        <v>0</v>
      </c>
      <c r="G107" s="152">
        <f t="shared" si="24"/>
        <v>0</v>
      </c>
      <c r="H107" s="153">
        <v>0</v>
      </c>
      <c r="I107" s="153">
        <f t="shared" si="25"/>
        <v>0</v>
      </c>
      <c r="J107" s="153">
        <v>0</v>
      </c>
      <c r="K107" s="153">
        <f t="shared" si="26"/>
        <v>0</v>
      </c>
      <c r="Q107" s="146">
        <v>2</v>
      </c>
      <c r="AA107" s="122">
        <v>12</v>
      </c>
      <c r="AB107" s="122">
        <v>0</v>
      </c>
      <c r="AC107" s="122">
        <v>82</v>
      </c>
      <c r="BB107" s="122">
        <v>4</v>
      </c>
      <c r="BC107" s="122">
        <f t="shared" si="27"/>
        <v>0</v>
      </c>
      <c r="BD107" s="122">
        <f t="shared" si="28"/>
        <v>0</v>
      </c>
      <c r="BE107" s="122">
        <f t="shared" si="29"/>
        <v>0</v>
      </c>
      <c r="BF107" s="122">
        <f t="shared" si="30"/>
        <v>0</v>
      </c>
      <c r="BG107" s="122">
        <f t="shared" si="31"/>
        <v>0</v>
      </c>
    </row>
    <row r="108" spans="1:59" ht="25.5">
      <c r="A108" s="147">
        <v>83</v>
      </c>
      <c r="B108" s="148" t="s">
        <v>259</v>
      </c>
      <c r="C108" s="149" t="s">
        <v>260</v>
      </c>
      <c r="D108" s="150" t="s">
        <v>88</v>
      </c>
      <c r="E108" s="151">
        <v>10</v>
      </c>
      <c r="F108" s="151">
        <v>0</v>
      </c>
      <c r="G108" s="152">
        <f t="shared" si="24"/>
        <v>0</v>
      </c>
      <c r="H108" s="153">
        <v>3E-05</v>
      </c>
      <c r="I108" s="153">
        <f t="shared" si="25"/>
        <v>0.00030000000000000003</v>
      </c>
      <c r="J108" s="153">
        <v>0</v>
      </c>
      <c r="K108" s="153">
        <f t="shared" si="26"/>
        <v>0</v>
      </c>
      <c r="Q108" s="146">
        <v>2</v>
      </c>
      <c r="AA108" s="122">
        <v>12</v>
      </c>
      <c r="AB108" s="122">
        <v>0</v>
      </c>
      <c r="AC108" s="122">
        <v>83</v>
      </c>
      <c r="BB108" s="122">
        <v>4</v>
      </c>
      <c r="BC108" s="122">
        <f t="shared" si="27"/>
        <v>0</v>
      </c>
      <c r="BD108" s="122">
        <f t="shared" si="28"/>
        <v>0</v>
      </c>
      <c r="BE108" s="122">
        <f t="shared" si="29"/>
        <v>0</v>
      </c>
      <c r="BF108" s="122">
        <f t="shared" si="30"/>
        <v>0</v>
      </c>
      <c r="BG108" s="122">
        <f t="shared" si="31"/>
        <v>0</v>
      </c>
    </row>
    <row r="109" spans="1:59" ht="12.75">
      <c r="A109" s="147">
        <v>84</v>
      </c>
      <c r="B109" s="148" t="s">
        <v>261</v>
      </c>
      <c r="C109" s="149" t="s">
        <v>262</v>
      </c>
      <c r="D109" s="150" t="s">
        <v>80</v>
      </c>
      <c r="E109" s="151">
        <v>20</v>
      </c>
      <c r="F109" s="151">
        <v>0</v>
      </c>
      <c r="G109" s="152">
        <f t="shared" si="24"/>
        <v>0</v>
      </c>
      <c r="H109" s="153">
        <v>0</v>
      </c>
      <c r="I109" s="153">
        <f t="shared" si="25"/>
        <v>0</v>
      </c>
      <c r="J109" s="153">
        <v>0</v>
      </c>
      <c r="K109" s="153">
        <f t="shared" si="26"/>
        <v>0</v>
      </c>
      <c r="Q109" s="146">
        <v>2</v>
      </c>
      <c r="AA109" s="122">
        <v>12</v>
      </c>
      <c r="AB109" s="122">
        <v>0</v>
      </c>
      <c r="AC109" s="122">
        <v>84</v>
      </c>
      <c r="BB109" s="122">
        <v>4</v>
      </c>
      <c r="BC109" s="122">
        <f t="shared" si="27"/>
        <v>0</v>
      </c>
      <c r="BD109" s="122">
        <f t="shared" si="28"/>
        <v>0</v>
      </c>
      <c r="BE109" s="122">
        <f t="shared" si="29"/>
        <v>0</v>
      </c>
      <c r="BF109" s="122">
        <f t="shared" si="30"/>
        <v>0</v>
      </c>
      <c r="BG109" s="122">
        <f t="shared" si="31"/>
        <v>0</v>
      </c>
    </row>
    <row r="110" spans="1:59" ht="25.5">
      <c r="A110" s="147">
        <v>85</v>
      </c>
      <c r="B110" s="148" t="s">
        <v>263</v>
      </c>
      <c r="C110" s="149" t="s">
        <v>264</v>
      </c>
      <c r="D110" s="150" t="s">
        <v>80</v>
      </c>
      <c r="E110" s="151">
        <v>1</v>
      </c>
      <c r="F110" s="151">
        <v>0</v>
      </c>
      <c r="G110" s="152">
        <f t="shared" si="24"/>
        <v>0</v>
      </c>
      <c r="H110" s="153">
        <v>0.00018</v>
      </c>
      <c r="I110" s="153">
        <f t="shared" si="25"/>
        <v>0.00018</v>
      </c>
      <c r="J110" s="153">
        <v>0</v>
      </c>
      <c r="K110" s="153">
        <f t="shared" si="26"/>
        <v>0</v>
      </c>
      <c r="Q110" s="146">
        <v>2</v>
      </c>
      <c r="AA110" s="122">
        <v>12</v>
      </c>
      <c r="AB110" s="122">
        <v>1</v>
      </c>
      <c r="AC110" s="122">
        <v>85</v>
      </c>
      <c r="BB110" s="122">
        <v>4</v>
      </c>
      <c r="BC110" s="122">
        <f t="shared" si="27"/>
        <v>0</v>
      </c>
      <c r="BD110" s="122">
        <f t="shared" si="28"/>
        <v>0</v>
      </c>
      <c r="BE110" s="122">
        <f t="shared" si="29"/>
        <v>0</v>
      </c>
      <c r="BF110" s="122">
        <f t="shared" si="30"/>
        <v>0</v>
      </c>
      <c r="BG110" s="122">
        <f t="shared" si="31"/>
        <v>0</v>
      </c>
    </row>
    <row r="111" spans="1:59" ht="12.75">
      <c r="A111" s="147">
        <v>86</v>
      </c>
      <c r="B111" s="148" t="s">
        <v>265</v>
      </c>
      <c r="C111" s="149" t="s">
        <v>266</v>
      </c>
      <c r="D111" s="150" t="s">
        <v>88</v>
      </c>
      <c r="E111" s="151">
        <v>9</v>
      </c>
      <c r="F111" s="151">
        <v>0</v>
      </c>
      <c r="G111" s="152">
        <f t="shared" si="24"/>
        <v>0</v>
      </c>
      <c r="H111" s="153">
        <v>0.00021</v>
      </c>
      <c r="I111" s="153">
        <f t="shared" si="25"/>
        <v>0.0018900000000000002</v>
      </c>
      <c r="J111" s="153">
        <v>0</v>
      </c>
      <c r="K111" s="153">
        <f t="shared" si="26"/>
        <v>0</v>
      </c>
      <c r="Q111" s="146">
        <v>2</v>
      </c>
      <c r="AA111" s="122">
        <v>12</v>
      </c>
      <c r="AB111" s="122">
        <v>1</v>
      </c>
      <c r="AC111" s="122">
        <v>86</v>
      </c>
      <c r="BB111" s="122">
        <v>4</v>
      </c>
      <c r="BC111" s="122">
        <f t="shared" si="27"/>
        <v>0</v>
      </c>
      <c r="BD111" s="122">
        <f t="shared" si="28"/>
        <v>0</v>
      </c>
      <c r="BE111" s="122">
        <f t="shared" si="29"/>
        <v>0</v>
      </c>
      <c r="BF111" s="122">
        <f t="shared" si="30"/>
        <v>0</v>
      </c>
      <c r="BG111" s="122">
        <f t="shared" si="31"/>
        <v>0</v>
      </c>
    </row>
    <row r="112" spans="1:59" ht="12.75">
      <c r="A112" s="147">
        <v>87</v>
      </c>
      <c r="B112" s="148" t="s">
        <v>267</v>
      </c>
      <c r="C112" s="149" t="s">
        <v>268</v>
      </c>
      <c r="D112" s="150" t="s">
        <v>80</v>
      </c>
      <c r="E112" s="151">
        <v>1</v>
      </c>
      <c r="F112" s="151">
        <v>0</v>
      </c>
      <c r="G112" s="152">
        <f t="shared" si="24"/>
        <v>0</v>
      </c>
      <c r="H112" s="153">
        <v>0.00044</v>
      </c>
      <c r="I112" s="153">
        <f t="shared" si="25"/>
        <v>0.00044</v>
      </c>
      <c r="J112" s="153">
        <v>0</v>
      </c>
      <c r="K112" s="153">
        <f t="shared" si="26"/>
        <v>0</v>
      </c>
      <c r="Q112" s="146">
        <v>2</v>
      </c>
      <c r="AA112" s="122">
        <v>12</v>
      </c>
      <c r="AB112" s="122">
        <v>1</v>
      </c>
      <c r="AC112" s="122">
        <v>87</v>
      </c>
      <c r="BB112" s="122">
        <v>4</v>
      </c>
      <c r="BC112" s="122">
        <f t="shared" si="27"/>
        <v>0</v>
      </c>
      <c r="BD112" s="122">
        <f t="shared" si="28"/>
        <v>0</v>
      </c>
      <c r="BE112" s="122">
        <f t="shared" si="29"/>
        <v>0</v>
      </c>
      <c r="BF112" s="122">
        <f t="shared" si="30"/>
        <v>0</v>
      </c>
      <c r="BG112" s="122">
        <f t="shared" si="31"/>
        <v>0</v>
      </c>
    </row>
    <row r="113" spans="1:59" ht="12.75">
      <c r="A113" s="154"/>
      <c r="B113" s="155" t="s">
        <v>72</v>
      </c>
      <c r="C113" s="156" t="str">
        <f>CONCATENATE(B105," ",C105)</f>
        <v>M21 Elektromontáže</v>
      </c>
      <c r="D113" s="154"/>
      <c r="E113" s="157"/>
      <c r="F113" s="157"/>
      <c r="G113" s="158">
        <f>SUM(G105:G112)</f>
        <v>0</v>
      </c>
      <c r="H113" s="159"/>
      <c r="I113" s="160">
        <f>SUM(I105:I112)</f>
        <v>0.00281</v>
      </c>
      <c r="J113" s="159"/>
      <c r="K113" s="160">
        <f>SUM(K105:K112)</f>
        <v>0</v>
      </c>
      <c r="Q113" s="146">
        <v>4</v>
      </c>
      <c r="BC113" s="161">
        <f>SUM(BC105:BC112)</f>
        <v>0</v>
      </c>
      <c r="BD113" s="161">
        <f>SUM(BD105:BD112)</f>
        <v>0</v>
      </c>
      <c r="BE113" s="161">
        <f>SUM(BE105:BE112)</f>
        <v>0</v>
      </c>
      <c r="BF113" s="161">
        <f>SUM(BF105:BF112)</f>
        <v>0</v>
      </c>
      <c r="BG113" s="161">
        <f>SUM(BG105:BG112)</f>
        <v>0</v>
      </c>
    </row>
    <row r="114" spans="1:59" ht="12.75">
      <c r="A114" s="147">
        <v>88</v>
      </c>
      <c r="B114" s="148" t="s">
        <v>275</v>
      </c>
      <c r="C114" s="149" t="s">
        <v>276</v>
      </c>
      <c r="D114" s="150" t="s">
        <v>85</v>
      </c>
      <c r="E114" s="151">
        <v>6</v>
      </c>
      <c r="F114" s="151"/>
      <c r="G114" s="152">
        <f>E114*F114</f>
        <v>0</v>
      </c>
      <c r="H114" s="153"/>
      <c r="I114" s="153">
        <f>E114*H114</f>
        <v>0</v>
      </c>
      <c r="J114" s="153">
        <v>0</v>
      </c>
      <c r="K114" s="153">
        <f>E114*J114</f>
        <v>0</v>
      </c>
      <c r="Q114" s="146">
        <v>2</v>
      </c>
      <c r="AA114" s="122">
        <v>12</v>
      </c>
      <c r="AB114" s="122">
        <v>1</v>
      </c>
      <c r="AC114" s="122">
        <v>87</v>
      </c>
      <c r="BB114" s="122">
        <v>4</v>
      </c>
      <c r="BC114" s="122">
        <f>IF(BB114=1,G114,0)</f>
        <v>0</v>
      </c>
      <c r="BD114" s="122">
        <f>IF(BB114=2,G114,0)</f>
        <v>0</v>
      </c>
      <c r="BE114" s="122">
        <f>IF(BB114=3,G114,0)</f>
        <v>0</v>
      </c>
      <c r="BF114" s="122">
        <f>IF(BB114=4,G114,0)</f>
        <v>0</v>
      </c>
      <c r="BG114" s="122">
        <f>IF(BB114=5,G114,0)</f>
        <v>0</v>
      </c>
    </row>
    <row r="115" spans="1:59" ht="12.75">
      <c r="A115" s="147">
        <v>89</v>
      </c>
      <c r="B115" s="148" t="s">
        <v>275</v>
      </c>
      <c r="C115" s="149" t="s">
        <v>277</v>
      </c>
      <c r="D115" s="150" t="s">
        <v>80</v>
      </c>
      <c r="E115" s="151">
        <v>1</v>
      </c>
      <c r="F115" s="151"/>
      <c r="G115" s="152">
        <f>E115*F115</f>
        <v>0</v>
      </c>
      <c r="H115" s="153"/>
      <c r="I115" s="153">
        <f>E115*H115</f>
        <v>0</v>
      </c>
      <c r="J115" s="153">
        <v>0</v>
      </c>
      <c r="K115" s="153">
        <f>E115*J115</f>
        <v>0</v>
      </c>
      <c r="Q115" s="146">
        <v>2</v>
      </c>
      <c r="AA115" s="122">
        <v>12</v>
      </c>
      <c r="AB115" s="122">
        <v>1</v>
      </c>
      <c r="AC115" s="122">
        <v>87</v>
      </c>
      <c r="BB115" s="122">
        <v>4</v>
      </c>
      <c r="BC115" s="122">
        <f>IF(BB115=1,G115,0)</f>
        <v>0</v>
      </c>
      <c r="BD115" s="122">
        <f>IF(BB115=2,G115,0)</f>
        <v>0</v>
      </c>
      <c r="BE115" s="122">
        <f>IF(BB115=3,G115,0)</f>
        <v>0</v>
      </c>
      <c r="BF115" s="122">
        <f>IF(BB115=4,G115,0)</f>
        <v>0</v>
      </c>
      <c r="BG115" s="122">
        <f>IF(BB115=5,G115,0)</f>
        <v>0</v>
      </c>
    </row>
    <row r="116" spans="1:59" ht="12.75">
      <c r="A116" s="147">
        <v>90</v>
      </c>
      <c r="B116" s="148" t="s">
        <v>275</v>
      </c>
      <c r="C116" s="149" t="s">
        <v>278</v>
      </c>
      <c r="D116" s="150" t="s">
        <v>80</v>
      </c>
      <c r="E116" s="151">
        <v>1</v>
      </c>
      <c r="F116" s="151"/>
      <c r="G116" s="152">
        <f>E116*F116</f>
        <v>0</v>
      </c>
      <c r="H116" s="153"/>
      <c r="I116" s="153">
        <f>E116*H116</f>
        <v>0</v>
      </c>
      <c r="J116" s="153">
        <v>0</v>
      </c>
      <c r="K116" s="153">
        <f>E116*J116</f>
        <v>0</v>
      </c>
      <c r="Q116" s="146">
        <v>2</v>
      </c>
      <c r="AA116" s="122">
        <v>12</v>
      </c>
      <c r="AB116" s="122">
        <v>1</v>
      </c>
      <c r="AC116" s="122">
        <v>87</v>
      </c>
      <c r="BB116" s="122">
        <v>4</v>
      </c>
      <c r="BC116" s="122">
        <f>IF(BB116=1,G116,0)</f>
        <v>0</v>
      </c>
      <c r="BD116" s="122">
        <f>IF(BB116=2,G116,0)</f>
        <v>0</v>
      </c>
      <c r="BE116" s="122">
        <f>IF(BB116=3,G116,0)</f>
        <v>0</v>
      </c>
      <c r="BF116" s="122">
        <f>IF(BB116=4,G116,0)</f>
        <v>0</v>
      </c>
      <c r="BG116" s="122">
        <f>IF(BB116=5,G116,0)</f>
        <v>0</v>
      </c>
    </row>
    <row r="117" spans="1:59" ht="12.75">
      <c r="A117" s="147">
        <v>91</v>
      </c>
      <c r="B117" s="148" t="s">
        <v>275</v>
      </c>
      <c r="C117" s="149" t="s">
        <v>279</v>
      </c>
      <c r="D117" s="150" t="s">
        <v>85</v>
      </c>
      <c r="E117" s="151">
        <v>6</v>
      </c>
      <c r="F117" s="151"/>
      <c r="G117" s="152">
        <f>E117*F117</f>
        <v>0</v>
      </c>
      <c r="H117" s="153"/>
      <c r="I117" s="153">
        <f>E117*H117</f>
        <v>0</v>
      </c>
      <c r="J117" s="153">
        <v>0</v>
      </c>
      <c r="K117" s="153">
        <f>E117*J117</f>
        <v>0</v>
      </c>
      <c r="Q117" s="146">
        <v>2</v>
      </c>
      <c r="AA117" s="122">
        <v>12</v>
      </c>
      <c r="AB117" s="122">
        <v>1</v>
      </c>
      <c r="AC117" s="122">
        <v>87</v>
      </c>
      <c r="BB117" s="122">
        <v>4</v>
      </c>
      <c r="BC117" s="122">
        <f>IF(BB117=1,G117,0)</f>
        <v>0</v>
      </c>
      <c r="BD117" s="122">
        <f>IF(BB117=2,G117,0)</f>
        <v>0</v>
      </c>
      <c r="BE117" s="122">
        <f>IF(BB117=3,G117,0)</f>
        <v>0</v>
      </c>
      <c r="BF117" s="122">
        <f>IF(BB117=4,G117,0)</f>
        <v>0</v>
      </c>
      <c r="BG117" s="122">
        <f>IF(BB117=5,G117,0)</f>
        <v>0</v>
      </c>
    </row>
    <row r="118" ht="12.75">
      <c r="E118" s="122"/>
    </row>
    <row r="119" ht="12.75">
      <c r="E119" s="122"/>
    </row>
    <row r="120" ht="12.75">
      <c r="E120" s="122"/>
    </row>
    <row r="121" ht="12.75">
      <c r="E121" s="122"/>
    </row>
    <row r="122" ht="12.75">
      <c r="E122" s="122"/>
    </row>
    <row r="123" ht="12.75">
      <c r="E123" s="122"/>
    </row>
    <row r="124" ht="12.75">
      <c r="E124" s="122"/>
    </row>
    <row r="125" ht="12.75">
      <c r="E125" s="122"/>
    </row>
    <row r="126" ht="12.75">
      <c r="E126" s="122"/>
    </row>
    <row r="127" ht="12.75">
      <c r="E127" s="122"/>
    </row>
    <row r="128" ht="12.75">
      <c r="E128" s="122"/>
    </row>
    <row r="129" ht="12.75">
      <c r="E129" s="122"/>
    </row>
    <row r="130" ht="12.75">
      <c r="E130" s="122"/>
    </row>
    <row r="131" ht="12.75">
      <c r="E131" s="122"/>
    </row>
    <row r="132" ht="12.75">
      <c r="E132" s="122"/>
    </row>
    <row r="133" ht="12.75">
      <c r="E133" s="122"/>
    </row>
    <row r="134" ht="12.75">
      <c r="E134" s="122"/>
    </row>
    <row r="135" ht="12.75">
      <c r="E135" s="122"/>
    </row>
    <row r="136" ht="12.75">
      <c r="E136" s="122"/>
    </row>
    <row r="137" spans="1:7" ht="12.75">
      <c r="A137" s="162"/>
      <c r="B137" s="162"/>
      <c r="C137" s="162"/>
      <c r="D137" s="162"/>
      <c r="E137" s="162"/>
      <c r="F137" s="162"/>
      <c r="G137" s="162"/>
    </row>
    <row r="138" spans="1:7" ht="12.75">
      <c r="A138" s="162"/>
      <c r="B138" s="162"/>
      <c r="C138" s="162"/>
      <c r="D138" s="162"/>
      <c r="E138" s="162"/>
      <c r="F138" s="162"/>
      <c r="G138" s="162"/>
    </row>
    <row r="139" spans="1:7" ht="12.75">
      <c r="A139" s="162"/>
      <c r="B139" s="162"/>
      <c r="C139" s="162"/>
      <c r="D139" s="162"/>
      <c r="E139" s="162"/>
      <c r="F139" s="162"/>
      <c r="G139" s="162"/>
    </row>
    <row r="140" spans="1:7" ht="12.75">
      <c r="A140" s="162"/>
      <c r="B140" s="162"/>
      <c r="C140" s="162"/>
      <c r="D140" s="162"/>
      <c r="E140" s="162"/>
      <c r="F140" s="162"/>
      <c r="G140" s="162"/>
    </row>
    <row r="141" ht="12.75">
      <c r="E141" s="122"/>
    </row>
    <row r="142" ht="12.75">
      <c r="E142" s="122"/>
    </row>
    <row r="143" ht="12.75">
      <c r="E143" s="122"/>
    </row>
    <row r="144" ht="12.75">
      <c r="E144" s="122"/>
    </row>
    <row r="145" ht="12.75">
      <c r="E145" s="122"/>
    </row>
    <row r="146" ht="12.75">
      <c r="E146" s="122"/>
    </row>
    <row r="147" ht="12.75">
      <c r="E147" s="122"/>
    </row>
    <row r="148" ht="12.75">
      <c r="E148" s="122"/>
    </row>
    <row r="149" ht="12.75">
      <c r="E149" s="122"/>
    </row>
    <row r="150" ht="12.75">
      <c r="E150" s="122"/>
    </row>
    <row r="151" ht="12.75">
      <c r="E151" s="122"/>
    </row>
    <row r="152" ht="12.75">
      <c r="E152" s="122"/>
    </row>
    <row r="153" ht="12.75">
      <c r="E153" s="122"/>
    </row>
    <row r="154" ht="12.75">
      <c r="E154" s="122"/>
    </row>
    <row r="155" ht="12.75">
      <c r="E155" s="122"/>
    </row>
    <row r="156" ht="12.75">
      <c r="E156" s="122"/>
    </row>
    <row r="157" ht="12.75">
      <c r="E157" s="122"/>
    </row>
    <row r="158" ht="12.75">
      <c r="E158" s="122"/>
    </row>
    <row r="159" ht="12.75">
      <c r="E159" s="122"/>
    </row>
    <row r="160" ht="12.75">
      <c r="E160" s="122"/>
    </row>
    <row r="161" ht="12.75">
      <c r="E161" s="122"/>
    </row>
    <row r="162" ht="12.75">
      <c r="E162" s="122"/>
    </row>
    <row r="163" ht="12.75">
      <c r="E163" s="122"/>
    </row>
    <row r="164" ht="12.75">
      <c r="E164" s="122"/>
    </row>
    <row r="165" ht="12.75">
      <c r="E165" s="122"/>
    </row>
    <row r="166" spans="1:2" ht="12.75">
      <c r="A166" s="163"/>
      <c r="B166" s="163"/>
    </row>
    <row r="167" spans="1:7" ht="12.75">
      <c r="A167" s="162"/>
      <c r="B167" s="162"/>
      <c r="C167" s="165"/>
      <c r="D167" s="165"/>
      <c r="E167" s="166"/>
      <c r="F167" s="165"/>
      <c r="G167" s="167"/>
    </row>
    <row r="168" spans="1:7" ht="12.75">
      <c r="A168" s="168"/>
      <c r="B168" s="168"/>
      <c r="C168" s="162"/>
      <c r="D168" s="162"/>
      <c r="E168" s="169"/>
      <c r="F168" s="162"/>
      <c r="G168" s="162"/>
    </row>
    <row r="169" spans="1:7" ht="12.75">
      <c r="A169" s="162"/>
      <c r="B169" s="162"/>
      <c r="C169" s="162"/>
      <c r="D169" s="162"/>
      <c r="E169" s="169"/>
      <c r="F169" s="162"/>
      <c r="G169" s="162"/>
    </row>
    <row r="170" spans="1:7" ht="12.75">
      <c r="A170" s="162"/>
      <c r="B170" s="162"/>
      <c r="C170" s="162"/>
      <c r="D170" s="162"/>
      <c r="E170" s="169"/>
      <c r="F170" s="162"/>
      <c r="G170" s="162"/>
    </row>
    <row r="171" spans="1:7" ht="12.75">
      <c r="A171" s="162"/>
      <c r="B171" s="162"/>
      <c r="C171" s="162"/>
      <c r="D171" s="162"/>
      <c r="E171" s="169"/>
      <c r="F171" s="162"/>
      <c r="G171" s="162"/>
    </row>
    <row r="172" spans="1:7" ht="12.75">
      <c r="A172" s="162"/>
      <c r="B172" s="162"/>
      <c r="C172" s="162"/>
      <c r="D172" s="162"/>
      <c r="E172" s="169"/>
      <c r="F172" s="162"/>
      <c r="G172" s="162"/>
    </row>
    <row r="173" spans="1:7" ht="12.75">
      <c r="A173" s="162"/>
      <c r="B173" s="162"/>
      <c r="C173" s="162"/>
      <c r="D173" s="162"/>
      <c r="E173" s="169"/>
      <c r="F173" s="162"/>
      <c r="G173" s="162"/>
    </row>
    <row r="174" spans="1:7" ht="12.75">
      <c r="A174" s="162"/>
      <c r="B174" s="162"/>
      <c r="C174" s="162"/>
      <c r="D174" s="162"/>
      <c r="E174" s="169"/>
      <c r="F174" s="162"/>
      <c r="G174" s="162"/>
    </row>
    <row r="175" spans="1:7" ht="12.75">
      <c r="A175" s="162"/>
      <c r="B175" s="162"/>
      <c r="C175" s="162"/>
      <c r="D175" s="162"/>
      <c r="E175" s="169"/>
      <c r="F175" s="162"/>
      <c r="G175" s="162"/>
    </row>
    <row r="176" spans="1:7" ht="12.75">
      <c r="A176" s="162"/>
      <c r="B176" s="162"/>
      <c r="C176" s="162"/>
      <c r="D176" s="162"/>
      <c r="E176" s="169"/>
      <c r="F176" s="162"/>
      <c r="G176" s="162"/>
    </row>
    <row r="177" spans="1:7" ht="12.75">
      <c r="A177" s="162"/>
      <c r="B177" s="162"/>
      <c r="C177" s="162"/>
      <c r="D177" s="162"/>
      <c r="E177" s="169"/>
      <c r="F177" s="162"/>
      <c r="G177" s="162"/>
    </row>
    <row r="178" spans="1:7" ht="12.75">
      <c r="A178" s="162"/>
      <c r="B178" s="162"/>
      <c r="C178" s="162"/>
      <c r="D178" s="162"/>
      <c r="E178" s="169"/>
      <c r="F178" s="162"/>
      <c r="G178" s="162"/>
    </row>
    <row r="179" spans="1:7" ht="12.75">
      <c r="A179" s="162"/>
      <c r="B179" s="162"/>
      <c r="C179" s="162"/>
      <c r="D179" s="162"/>
      <c r="E179" s="169"/>
      <c r="F179" s="162"/>
      <c r="G179" s="162"/>
    </row>
    <row r="180" spans="1:7" ht="12.75">
      <c r="A180" s="162"/>
      <c r="B180" s="162"/>
      <c r="C180" s="162"/>
      <c r="D180" s="162"/>
      <c r="E180" s="169"/>
      <c r="F180" s="162"/>
      <c r="G180" s="162"/>
    </row>
  </sheetData>
  <sheetProtection/>
  <mergeCells count="4">
    <mergeCell ref="A1:I1"/>
    <mergeCell ref="A3:B3"/>
    <mergeCell ref="A4:B4"/>
    <mergeCell ref="G4:I4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Verka</dc:creator>
  <cp:keywords/>
  <dc:description/>
  <cp:lastModifiedBy>Vít</cp:lastModifiedBy>
  <dcterms:created xsi:type="dcterms:W3CDTF">2014-12-09T12:33:53Z</dcterms:created>
  <dcterms:modified xsi:type="dcterms:W3CDTF">2015-10-16T08:03:34Z</dcterms:modified>
  <cp:category/>
  <cp:version/>
  <cp:contentType/>
  <cp:contentStatus/>
</cp:coreProperties>
</file>